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enanda/OZSW/Course information package/Definitief/"/>
    </mc:Choice>
  </mc:AlternateContent>
  <xr:revisionPtr revIDLastSave="0" documentId="13_ncr:1_{B7B4BD30-3733-E64D-81FD-8138B7E923D5}" xr6:coauthVersionLast="45" xr6:coauthVersionMax="45" xr10:uidLastSave="{00000000-0000-0000-0000-000000000000}"/>
  <bookViews>
    <workbookView xWindow="5260" yWindow="3040" windowWidth="29960" windowHeight="17120" tabRatio="500" xr2:uid="{00000000-000D-0000-FFFF-FFFF00000000}"/>
  </bookViews>
  <sheets>
    <sheet name=" Budget Proposal" sheetId="4" r:id="rId1"/>
    <sheet name="Costs PhD member" sheetId="5" r:id="rId2"/>
    <sheet name="Costs PhD nonmember" sheetId="6" r:id="rId3"/>
    <sheet name="Costs senior member " sheetId="7" r:id="rId4"/>
    <sheet name="Costs senior nonmember" sheetId="8" r:id="rId5"/>
    <sheet name="Costs ReMa member" sheetId="9" r:id="rId6"/>
    <sheet name="Costs ReMa nonmember" sheetId="1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11" l="1"/>
  <c r="D2" i="11"/>
  <c r="C12" i="11" s="1"/>
  <c r="D12" i="11" s="1"/>
  <c r="F2" i="9"/>
  <c r="D2" i="9"/>
  <c r="C12" i="9" s="1"/>
  <c r="D12" i="9" s="1"/>
  <c r="F2" i="8"/>
  <c r="D2" i="8"/>
  <c r="C12" i="8" s="1"/>
  <c r="D12" i="8" s="1"/>
  <c r="F2" i="7"/>
  <c r="D2" i="7"/>
  <c r="C12" i="7" s="1"/>
  <c r="D12" i="7" s="1"/>
  <c r="F2" i="6"/>
  <c r="D2" i="6"/>
  <c r="C12" i="6" s="1"/>
  <c r="D12" i="6" s="1"/>
  <c r="F12" i="6" s="1"/>
  <c r="F2" i="5"/>
  <c r="D2" i="5"/>
  <c r="B17" i="11"/>
  <c r="B16" i="11"/>
  <c r="B15" i="11"/>
  <c r="B14" i="11"/>
  <c r="C10" i="11"/>
  <c r="D10" i="11" s="1"/>
  <c r="C9" i="11"/>
  <c r="D9" i="11" s="1"/>
  <c r="F9" i="11" s="1"/>
  <c r="B8" i="11"/>
  <c r="C8" i="11" s="1"/>
  <c r="D8" i="11" s="1"/>
  <c r="B5" i="11"/>
  <c r="B17" i="9"/>
  <c r="B16" i="9"/>
  <c r="B15" i="9"/>
  <c r="B14" i="9"/>
  <c r="D8" i="9"/>
  <c r="C8" i="9"/>
  <c r="B8" i="9"/>
  <c r="B5" i="9"/>
  <c r="B17" i="8"/>
  <c r="B16" i="8"/>
  <c r="B15" i="8"/>
  <c r="B14" i="8"/>
  <c r="D8" i="8"/>
  <c r="C8" i="8"/>
  <c r="B8" i="8"/>
  <c r="B5" i="8"/>
  <c r="B17" i="7"/>
  <c r="B16" i="7"/>
  <c r="B15" i="7"/>
  <c r="B14" i="7"/>
  <c r="C10" i="7"/>
  <c r="D10" i="7" s="1"/>
  <c r="D8" i="7"/>
  <c r="C8" i="7"/>
  <c r="B8" i="7"/>
  <c r="B5" i="7"/>
  <c r="F13" i="4"/>
  <c r="B17" i="6"/>
  <c r="B16" i="6"/>
  <c r="B15" i="6"/>
  <c r="B14" i="6"/>
  <c r="B8" i="6"/>
  <c r="C8" i="6" s="1"/>
  <c r="D8" i="6" s="1"/>
  <c r="B5" i="6"/>
  <c r="F12" i="9" l="1"/>
  <c r="F12" i="11"/>
  <c r="C11" i="11"/>
  <c r="D11" i="11" s="1"/>
  <c r="F11" i="11" s="1"/>
  <c r="C10" i="8"/>
  <c r="D10" i="8" s="1"/>
  <c r="F10" i="8" s="1"/>
  <c r="C9" i="8"/>
  <c r="D9" i="8" s="1"/>
  <c r="C11" i="8"/>
  <c r="D11" i="8" s="1"/>
  <c r="C9" i="6"/>
  <c r="D9" i="6" s="1"/>
  <c r="C10" i="6"/>
  <c r="D10" i="6" s="1"/>
  <c r="F10" i="6" s="1"/>
  <c r="C11" i="6"/>
  <c r="D11" i="6" s="1"/>
  <c r="F11" i="6" s="1"/>
  <c r="F10" i="11"/>
  <c r="F8" i="9"/>
  <c r="F8" i="8"/>
  <c r="F12" i="8"/>
  <c r="F8" i="7"/>
  <c r="F10" i="7"/>
  <c r="F9" i="6"/>
  <c r="C9" i="9"/>
  <c r="D9" i="9" s="1"/>
  <c r="F9" i="9" s="1"/>
  <c r="C10" i="9"/>
  <c r="D10" i="9" s="1"/>
  <c r="F10" i="9" s="1"/>
  <c r="C11" i="9"/>
  <c r="D11" i="9" s="1"/>
  <c r="F11" i="9" s="1"/>
  <c r="F9" i="8"/>
  <c r="F11" i="8"/>
  <c r="C9" i="7"/>
  <c r="D9" i="7" s="1"/>
  <c r="C11" i="7"/>
  <c r="D11" i="7" s="1"/>
  <c r="E11" i="7" s="1"/>
  <c r="F9" i="7"/>
  <c r="F12" i="7"/>
  <c r="F8" i="11"/>
  <c r="E8" i="11"/>
  <c r="E9" i="11"/>
  <c r="E10" i="11"/>
  <c r="E11" i="11"/>
  <c r="E12" i="11"/>
  <c r="E8" i="9"/>
  <c r="E9" i="9"/>
  <c r="E11" i="9"/>
  <c r="E12" i="9"/>
  <c r="E8" i="8"/>
  <c r="E9" i="8"/>
  <c r="E10" i="8"/>
  <c r="E11" i="8"/>
  <c r="E12" i="8"/>
  <c r="E8" i="7"/>
  <c r="E9" i="7"/>
  <c r="E10" i="7"/>
  <c r="E12" i="7"/>
  <c r="F8" i="6"/>
  <c r="E8" i="6"/>
  <c r="E9" i="6"/>
  <c r="E12" i="6"/>
  <c r="I32" i="4"/>
  <c r="I61" i="4" s="1"/>
  <c r="G17" i="4"/>
  <c r="F22" i="4"/>
  <c r="E10" i="6" l="1"/>
  <c r="F11" i="7"/>
  <c r="F14" i="7" s="1"/>
  <c r="H26" i="4" s="1"/>
  <c r="F14" i="11"/>
  <c r="H29" i="4" s="1"/>
  <c r="E11" i="6"/>
  <c r="F14" i="6"/>
  <c r="H25" i="4" s="1"/>
  <c r="F14" i="8"/>
  <c r="H27" i="4" s="1"/>
  <c r="F14" i="9"/>
  <c r="H28" i="4" s="1"/>
  <c r="E10" i="9"/>
  <c r="G61" i="4"/>
  <c r="G22" i="4"/>
  <c r="I40" i="4"/>
  <c r="I48" i="4"/>
  <c r="I53" i="4"/>
  <c r="I58" i="4"/>
  <c r="F9" i="4"/>
  <c r="F10" i="4"/>
  <c r="F11" i="4"/>
  <c r="F12" i="4"/>
  <c r="F19" i="4"/>
  <c r="F20" i="4"/>
  <c r="H34" i="4"/>
  <c r="H35" i="4"/>
  <c r="H36" i="4"/>
  <c r="H40" i="4" s="1"/>
  <c r="H37" i="4"/>
  <c r="H48" i="4"/>
  <c r="H53" i="4"/>
  <c r="H58" i="4"/>
  <c r="D17" i="4"/>
  <c r="B5" i="5"/>
  <c r="B8" i="5"/>
  <c r="C8" i="5" s="1"/>
  <c r="D8" i="5" s="1"/>
  <c r="C9" i="5"/>
  <c r="D9" i="5" s="1"/>
  <c r="C10" i="5"/>
  <c r="D10" i="5" s="1"/>
  <c r="C11" i="5"/>
  <c r="D11" i="5" s="1"/>
  <c r="C12" i="5"/>
  <c r="D12" i="5" s="1"/>
  <c r="B14" i="5"/>
  <c r="B15" i="5"/>
  <c r="B16" i="5"/>
  <c r="B17" i="5"/>
  <c r="F17" i="4" l="1"/>
  <c r="F61" i="4" s="1"/>
  <c r="F8" i="5"/>
  <c r="E8" i="5"/>
  <c r="F11" i="5"/>
  <c r="E11" i="5"/>
  <c r="E12" i="5"/>
  <c r="F12" i="5"/>
  <c r="F10" i="5"/>
  <c r="E10" i="5"/>
  <c r="E9" i="5"/>
  <c r="F9" i="5"/>
  <c r="K61" i="4"/>
  <c r="F14" i="5" l="1"/>
  <c r="H24" i="4" s="1"/>
  <c r="H32" i="4" s="1"/>
  <c r="H61" i="4" s="1"/>
  <c r="J61" i="4" s="1"/>
</calcChain>
</file>

<file path=xl/sharedStrings.xml><?xml version="1.0" encoding="utf-8"?>
<sst xmlns="http://schemas.openxmlformats.org/spreadsheetml/2006/main" count="235" uniqueCount="81">
  <si>
    <t>Accommodation</t>
  </si>
  <si>
    <t>Sub-total (Accommodation &amp; Catering)</t>
  </si>
  <si>
    <t>Activities &amp; Material</t>
  </si>
  <si>
    <t>Workshop Material</t>
  </si>
  <si>
    <t>Posters</t>
  </si>
  <si>
    <t>Location Material Rent (Beamer, etc)</t>
  </si>
  <si>
    <t>Sub total (Activities &amp; Material)</t>
  </si>
  <si>
    <t>Venue</t>
  </si>
  <si>
    <t>Room Rent</t>
  </si>
  <si>
    <t>Sub total (Venue)</t>
  </si>
  <si>
    <t>Speakers</t>
  </si>
  <si>
    <t>Travel Costs</t>
  </si>
  <si>
    <t>Sub total (Speakers)</t>
  </si>
  <si>
    <t>Revenue</t>
  </si>
  <si>
    <t>Sub total (Fees)</t>
  </si>
  <si>
    <t>Sum total</t>
  </si>
  <si>
    <t>incl. BTW</t>
  </si>
  <si>
    <t>Actual</t>
  </si>
  <si>
    <t>Estimated</t>
  </si>
  <si>
    <t>Registration costs</t>
  </si>
  <si>
    <t>Participation Fee OZSW member PhD</t>
  </si>
  <si>
    <t>Participation Fee OZSW nonmember PhD</t>
  </si>
  <si>
    <t>Participation Fee OZSW member senior</t>
  </si>
  <si>
    <t>Participation Fee OZSW nonmember senior</t>
  </si>
  <si>
    <t>INCOME</t>
  </si>
  <si>
    <t>EXPENSES</t>
  </si>
  <si>
    <t>Fee</t>
  </si>
  <si>
    <t>Funding OZSW</t>
  </si>
  <si>
    <t>Funding other</t>
  </si>
  <si>
    <t xml:space="preserve">PayPal </t>
  </si>
  <si>
    <r>
      <rPr>
        <u/>
        <sz val="12"/>
        <rFont val="Calibri"/>
        <family val="2"/>
        <scheme val="minor"/>
      </rPr>
      <t xml:space="preserve">Creditcards </t>
    </r>
    <r>
      <rPr>
        <sz val="12"/>
        <rFont val="Calibri"/>
        <family val="2"/>
        <scheme val="minor"/>
      </rPr>
      <t> </t>
    </r>
  </si>
  <si>
    <t xml:space="preserve">iDEAL </t>
  </si>
  <si>
    <t>Standard fee</t>
  </si>
  <si>
    <t>Refund</t>
  </si>
  <si>
    <t>(1,50 + 3,0%)*1,21</t>
  </si>
  <si>
    <t>(1,50 + 3,9%)*1,21</t>
  </si>
  <si>
    <t>Paypal</t>
  </si>
  <si>
    <t>Ideal</t>
  </si>
  <si>
    <t>Incl BTW</t>
  </si>
  <si>
    <t>AANMELDER</t>
  </si>
  <si>
    <t>COSTS</t>
  </si>
  <si>
    <t># registrations</t>
  </si>
  <si>
    <t>Commission per transaction</t>
  </si>
  <si>
    <t>Transaction costs</t>
  </si>
  <si>
    <t>Creditcard (% van transaction fee)</t>
  </si>
  <si>
    <t>Bank transfer Europe</t>
  </si>
  <si>
    <t>Bank tranfser outside Europe</t>
  </si>
  <si>
    <t>Transaction costs + commission</t>
  </si>
  <si>
    <t>Fee + transaction costs + commission</t>
  </si>
  <si>
    <t>Total costs per transaction type</t>
  </si>
  <si>
    <t>Average costs</t>
  </si>
  <si>
    <t>Funding</t>
  </si>
  <si>
    <t>BUDGET PROPOSAL</t>
  </si>
  <si>
    <t>Fee / cost per person</t>
  </si>
  <si>
    <t>Etc</t>
  </si>
  <si>
    <t>BALANCE</t>
  </si>
  <si>
    <t>Lunch Day 1</t>
  </si>
  <si>
    <t>Dinner Day 1</t>
  </si>
  <si>
    <t>Lunch Day 2</t>
  </si>
  <si>
    <t>NAME EVENT</t>
  </si>
  <si>
    <t>Note: check the document "How to organize an educational activity for the OZSW" for more info on budget and coverage of costs</t>
  </si>
  <si>
    <t>Sub-total (Registration Costs)</t>
  </si>
  <si>
    <t>Delft Support Costs (only for OZSW office)</t>
  </si>
  <si>
    <t>Estimated # participants</t>
  </si>
  <si>
    <t>Average Registrations costs OZSW nonmember PhD</t>
  </si>
  <si>
    <t>Average Registrations costs OZSW member senior</t>
  </si>
  <si>
    <t>Average Registrations costs OZSW nonmember senior</t>
  </si>
  <si>
    <t>Organiser fills out these cells</t>
  </si>
  <si>
    <t>OZSW fills out these cells</t>
  </si>
  <si>
    <t>Average Registrations costs OZSW member PhD</t>
  </si>
  <si>
    <t>Other</t>
  </si>
  <si>
    <t>Participation Fee OZSW member ReMa</t>
  </si>
  <si>
    <t>Participation Fee OZSW nonmember ReMa</t>
  </si>
  <si>
    <t>Average Registrations costs OZSW member ReMa</t>
  </si>
  <si>
    <t>Average Registrations costs OZSW nonmember ReMa</t>
  </si>
  <si>
    <t>Automatically calculated</t>
  </si>
  <si>
    <t>Used in Budget Proposal</t>
  </si>
  <si>
    <t>DO NOT CHANGE THESE CELLS</t>
  </si>
  <si>
    <t>Sub total (Funding)</t>
  </si>
  <si>
    <t xml:space="preserve"> Aanmelder.nl (calculated in Tab "Registration Costs")</t>
  </si>
  <si>
    <t>! It is important to write estimated no. of participants and fees in order to have the registration costs automatically calcualted and budgetted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</si>
</sst>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-* #,##0&quot; €&quot;_-;\-* #,##0&quot; €&quot;_-;_-* \-??&quot; €&quot;_-;_-@_-"/>
    <numFmt numFmtId="165" formatCode="_ &quot;€&quot;\ * #,##0_ ;_ &quot;€&quot;\ * \-#,##0_ ;_ &quot;€&quot;\ * &quot;-&quot;??_ ;_ @_ 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i/>
      <sz val="11"/>
      <color theme="5" tint="-0.249977111117893"/>
      <name val="Calibri"/>
      <family val="2"/>
    </font>
    <font>
      <b/>
      <sz val="11"/>
      <name val="Calibri"/>
      <family val="2"/>
    </font>
    <font>
      <b/>
      <i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D0CECE"/>
        <bgColor rgb="FFD9D9D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rgb="FFD9D9D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71">
    <xf numFmtId="0" fontId="0" fillId="0" borderId="0"/>
    <xf numFmtId="44" fontId="2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57">
    <xf numFmtId="0" fontId="0" fillId="0" borderId="0" xfId="0"/>
    <xf numFmtId="0" fontId="5" fillId="0" borderId="0" xfId="2"/>
    <xf numFmtId="0" fontId="5" fillId="0" borderId="2" xfId="2" applyBorder="1"/>
    <xf numFmtId="0" fontId="5" fillId="0" borderId="4" xfId="2" applyBorder="1"/>
    <xf numFmtId="0" fontId="5" fillId="0" borderId="0" xfId="2" applyBorder="1"/>
    <xf numFmtId="44" fontId="5" fillId="0" borderId="0" xfId="3" applyFont="1" applyBorder="1" applyAlignment="1" applyProtection="1"/>
    <xf numFmtId="0" fontId="5" fillId="0" borderId="8" xfId="2" applyBorder="1"/>
    <xf numFmtId="0" fontId="5" fillId="0" borderId="8" xfId="2" applyFont="1" applyBorder="1" applyAlignment="1"/>
    <xf numFmtId="164" fontId="5" fillId="0" borderId="0" xfId="3" applyNumberFormat="1" applyFont="1" applyBorder="1" applyAlignment="1" applyProtection="1"/>
    <xf numFmtId="0" fontId="5" fillId="0" borderId="8" xfId="2" applyFont="1" applyBorder="1"/>
    <xf numFmtId="0" fontId="5" fillId="0" borderId="11" xfId="2" applyFont="1" applyBorder="1"/>
    <xf numFmtId="0" fontId="3" fillId="0" borderId="0" xfId="0" applyFont="1"/>
    <xf numFmtId="0" fontId="5" fillId="3" borderId="0" xfId="2" applyFill="1" applyBorder="1"/>
    <xf numFmtId="0" fontId="5" fillId="3" borderId="0" xfId="2" applyFill="1" applyBorder="1" applyAlignment="1">
      <alignment horizontal="right"/>
    </xf>
    <xf numFmtId="0" fontId="9" fillId="0" borderId="13" xfId="2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44" fontId="0" fillId="0" borderId="17" xfId="42" applyFont="1" applyFill="1" applyBorder="1"/>
    <xf numFmtId="0" fontId="10" fillId="0" borderId="18" xfId="0" applyFont="1" applyBorder="1" applyAlignment="1">
      <alignment horizontal="left" vertical="center"/>
    </xf>
    <xf numFmtId="0" fontId="0" fillId="0" borderId="19" xfId="0" applyBorder="1"/>
    <xf numFmtId="0" fontId="0" fillId="0" borderId="0" xfId="0" applyBorder="1"/>
    <xf numFmtId="0" fontId="0" fillId="0" borderId="20" xfId="0" applyBorder="1"/>
    <xf numFmtId="44" fontId="0" fillId="0" borderId="20" xfId="42" applyFont="1" applyFill="1" applyBorder="1"/>
    <xf numFmtId="0" fontId="10" fillId="0" borderId="21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4" fillId="0" borderId="0" xfId="0" applyFont="1" applyBorder="1"/>
    <xf numFmtId="0" fontId="0" fillId="0" borderId="20" xfId="0" applyFill="1" applyBorder="1"/>
    <xf numFmtId="0" fontId="4" fillId="0" borderId="21" xfId="0" applyFont="1" applyBorder="1"/>
    <xf numFmtId="44" fontId="0" fillId="0" borderId="19" xfId="0" applyNumberFormat="1" applyBorder="1"/>
    <xf numFmtId="44" fontId="4" fillId="0" borderId="23" xfId="0" applyNumberFormat="1" applyFont="1" applyFill="1" applyBorder="1"/>
    <xf numFmtId="44" fontId="0" fillId="0" borderId="23" xfId="0" applyNumberFormat="1" applyFill="1" applyBorder="1"/>
    <xf numFmtId="44" fontId="0" fillId="0" borderId="24" xfId="0" applyNumberFormat="1" applyFill="1" applyBorder="1"/>
    <xf numFmtId="0" fontId="0" fillId="0" borderId="24" xfId="0" applyFill="1" applyBorder="1"/>
    <xf numFmtId="0" fontId="0" fillId="0" borderId="25" xfId="0" applyBorder="1"/>
    <xf numFmtId="44" fontId="4" fillId="0" borderId="0" xfId="0" applyNumberFormat="1" applyFont="1" applyFill="1" applyBorder="1"/>
    <xf numFmtId="44" fontId="0" fillId="0" borderId="0" xfId="0" applyNumberFormat="1" applyFill="1" applyBorder="1"/>
    <xf numFmtId="44" fontId="0" fillId="0" borderId="20" xfId="0" applyNumberFormat="1" applyFill="1" applyBorder="1"/>
    <xf numFmtId="0" fontId="0" fillId="0" borderId="21" xfId="0" applyBorder="1"/>
    <xf numFmtId="0" fontId="0" fillId="0" borderId="26" xfId="0" applyBorder="1"/>
    <xf numFmtId="0" fontId="0" fillId="0" borderId="27" xfId="0" applyBorder="1"/>
    <xf numFmtId="44" fontId="0" fillId="0" borderId="27" xfId="42" applyFont="1" applyFill="1" applyBorder="1"/>
    <xf numFmtId="0" fontId="4" fillId="0" borderId="28" xfId="0" applyFont="1" applyBorder="1"/>
    <xf numFmtId="0" fontId="0" fillId="0" borderId="29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/>
    <xf numFmtId="0" fontId="0" fillId="0" borderId="0" xfId="0" applyFill="1" applyBorder="1"/>
    <xf numFmtId="0" fontId="4" fillId="0" borderId="0" xfId="0" applyFont="1" applyFill="1" applyBorder="1"/>
    <xf numFmtId="0" fontId="4" fillId="0" borderId="20" xfId="0" applyFont="1" applyFill="1" applyBorder="1"/>
    <xf numFmtId="0" fontId="4" fillId="0" borderId="27" xfId="0" applyFont="1" applyFill="1" applyBorder="1"/>
    <xf numFmtId="0" fontId="0" fillId="0" borderId="21" xfId="0" applyFont="1" applyFill="1" applyBorder="1"/>
    <xf numFmtId="44" fontId="4" fillId="0" borderId="23" xfId="42" applyFont="1" applyFill="1" applyBorder="1"/>
    <xf numFmtId="0" fontId="4" fillId="0" borderId="24" xfId="0" applyFont="1" applyFill="1" applyBorder="1"/>
    <xf numFmtId="0" fontId="4" fillId="0" borderId="30" xfId="0" applyFont="1" applyFill="1" applyBorder="1"/>
    <xf numFmtId="0" fontId="4" fillId="0" borderId="31" xfId="0" applyFont="1" applyBorder="1" applyAlignment="1">
      <alignment wrapText="1"/>
    </xf>
    <xf numFmtId="0" fontId="0" fillId="0" borderId="32" xfId="0" quotePrefix="1" applyFill="1" applyBorder="1"/>
    <xf numFmtId="0" fontId="4" fillId="0" borderId="32" xfId="0" applyFont="1" applyFill="1" applyBorder="1"/>
    <xf numFmtId="44" fontId="4" fillId="0" borderId="33" xfId="42" applyFont="1" applyFill="1" applyBorder="1"/>
    <xf numFmtId="0" fontId="0" fillId="0" borderId="34" xfId="0" applyFill="1" applyBorder="1"/>
    <xf numFmtId="0" fontId="0" fillId="0" borderId="35" xfId="0" applyBorder="1"/>
    <xf numFmtId="165" fontId="5" fillId="0" borderId="0" xfId="1" applyNumberFormat="1" applyFont="1" applyBorder="1" applyAlignment="1" applyProtection="1"/>
    <xf numFmtId="165" fontId="5" fillId="0" borderId="8" xfId="1" applyNumberFormat="1" applyFont="1" applyBorder="1"/>
    <xf numFmtId="165" fontId="5" fillId="0" borderId="0" xfId="1" applyNumberFormat="1" applyFont="1" applyBorder="1"/>
    <xf numFmtId="0" fontId="6" fillId="0" borderId="14" xfId="2" applyFont="1" applyBorder="1" applyAlignment="1">
      <alignment horizontal="center"/>
    </xf>
    <xf numFmtId="0" fontId="6" fillId="0" borderId="5" xfId="2" applyFont="1" applyBorder="1" applyAlignment="1">
      <alignment horizontal="right"/>
    </xf>
    <xf numFmtId="0" fontId="5" fillId="0" borderId="26" xfId="2" applyFill="1" applyBorder="1"/>
    <xf numFmtId="0" fontId="5" fillId="0" borderId="26" xfId="2" applyBorder="1"/>
    <xf numFmtId="0" fontId="5" fillId="0" borderId="41" xfId="2" applyBorder="1"/>
    <xf numFmtId="0" fontId="6" fillId="0" borderId="42" xfId="2" applyFont="1" applyBorder="1"/>
    <xf numFmtId="0" fontId="6" fillId="0" borderId="44" xfId="2" applyFont="1" applyBorder="1"/>
    <xf numFmtId="0" fontId="9" fillId="0" borderId="43" xfId="2" applyFont="1" applyBorder="1" applyAlignment="1">
      <alignment horizontal="center"/>
    </xf>
    <xf numFmtId="0" fontId="9" fillId="3" borderId="20" xfId="2" applyFont="1" applyFill="1" applyBorder="1"/>
    <xf numFmtId="0" fontId="5" fillId="2" borderId="20" xfId="2" applyFont="1" applyFill="1" applyBorder="1" applyAlignment="1">
      <alignment horizontal="center" vertical="center" textRotation="90"/>
    </xf>
    <xf numFmtId="165" fontId="5" fillId="0" borderId="45" xfId="1" applyNumberFormat="1" applyFont="1" applyBorder="1"/>
    <xf numFmtId="0" fontId="5" fillId="5" borderId="20" xfId="2" applyFill="1" applyBorder="1"/>
    <xf numFmtId="0" fontId="5" fillId="5" borderId="0" xfId="2" applyFill="1" applyBorder="1"/>
    <xf numFmtId="0" fontId="5" fillId="5" borderId="20" xfId="2" applyFill="1" applyBorder="1" applyAlignment="1">
      <alignment vertical="center" textRotation="90"/>
    </xf>
    <xf numFmtId="165" fontId="5" fillId="1" borderId="1" xfId="1" applyNumberFormat="1" applyFont="1" applyFill="1" applyBorder="1"/>
    <xf numFmtId="165" fontId="5" fillId="1" borderId="45" xfId="1" applyNumberFormat="1" applyFont="1" applyFill="1" applyBorder="1"/>
    <xf numFmtId="165" fontId="5" fillId="1" borderId="9" xfId="1" applyNumberFormat="1" applyFont="1" applyFill="1" applyBorder="1"/>
    <xf numFmtId="165" fontId="5" fillId="1" borderId="46" xfId="1" applyNumberFormat="1" applyFont="1" applyFill="1" applyBorder="1"/>
    <xf numFmtId="165" fontId="5" fillId="3" borderId="1" xfId="1" applyNumberFormat="1" applyFont="1" applyFill="1" applyBorder="1" applyAlignment="1" applyProtection="1"/>
    <xf numFmtId="165" fontId="5" fillId="3" borderId="7" xfId="1" applyNumberFormat="1" applyFont="1" applyFill="1" applyBorder="1"/>
    <xf numFmtId="165" fontId="5" fillId="3" borderId="1" xfId="1" applyNumberFormat="1" applyFont="1" applyFill="1" applyBorder="1"/>
    <xf numFmtId="165" fontId="5" fillId="3" borderId="45" xfId="1" applyNumberFormat="1" applyFont="1" applyFill="1" applyBorder="1"/>
    <xf numFmtId="165" fontId="5" fillId="1" borderId="7" xfId="1" applyNumberFormat="1" applyFont="1" applyFill="1" applyBorder="1"/>
    <xf numFmtId="165" fontId="5" fillId="1" borderId="36" xfId="1" applyNumberFormat="1" applyFont="1" applyFill="1" applyBorder="1" applyAlignment="1" applyProtection="1"/>
    <xf numFmtId="165" fontId="5" fillId="3" borderId="1" xfId="1" applyNumberFormat="1" applyFont="1" applyFill="1" applyBorder="1" applyAlignment="1">
      <alignment horizontal="right"/>
    </xf>
    <xf numFmtId="165" fontId="5" fillId="3" borderId="48" xfId="1" applyNumberFormat="1" applyFont="1" applyFill="1" applyBorder="1"/>
    <xf numFmtId="165" fontId="5" fillId="1" borderId="1" xfId="1" applyNumberFormat="1" applyFont="1" applyFill="1" applyBorder="1" applyAlignment="1" applyProtection="1"/>
    <xf numFmtId="165" fontId="5" fillId="0" borderId="48" xfId="1" applyNumberFormat="1" applyFont="1" applyBorder="1"/>
    <xf numFmtId="165" fontId="5" fillId="1" borderId="6" xfId="1" applyNumberFormat="1" applyFont="1" applyFill="1" applyBorder="1"/>
    <xf numFmtId="165" fontId="5" fillId="5" borderId="1" xfId="1" applyNumberFormat="1" applyFont="1" applyFill="1" applyBorder="1" applyAlignment="1" applyProtection="1"/>
    <xf numFmtId="165" fontId="5" fillId="5" borderId="7" xfId="1" applyNumberFormat="1" applyFont="1" applyFill="1" applyBorder="1"/>
    <xf numFmtId="165" fontId="5" fillId="5" borderId="1" xfId="1" applyNumberFormat="1" applyFont="1" applyFill="1" applyBorder="1"/>
    <xf numFmtId="165" fontId="5" fillId="5" borderId="45" xfId="1" applyNumberFormat="1" applyFont="1" applyFill="1" applyBorder="1"/>
    <xf numFmtId="165" fontId="6" fillId="0" borderId="37" xfId="1" applyNumberFormat="1" applyFont="1" applyBorder="1"/>
    <xf numFmtId="165" fontId="5" fillId="0" borderId="39" xfId="1" applyNumberFormat="1" applyFont="1" applyBorder="1"/>
    <xf numFmtId="165" fontId="5" fillId="0" borderId="12" xfId="1" applyNumberFormat="1" applyFont="1" applyBorder="1"/>
    <xf numFmtId="165" fontId="5" fillId="1" borderId="14" xfId="1" applyNumberFormat="1" applyFont="1" applyFill="1" applyBorder="1"/>
    <xf numFmtId="0" fontId="5" fillId="0" borderId="0" xfId="2" applyFill="1" applyBorder="1"/>
    <xf numFmtId="165" fontId="5" fillId="0" borderId="0" xfId="1" applyNumberFormat="1" applyFont="1" applyFill="1" applyBorder="1" applyAlignment="1" applyProtection="1"/>
    <xf numFmtId="165" fontId="5" fillId="0" borderId="0" xfId="1" applyNumberFormat="1" applyFont="1" applyFill="1" applyBorder="1"/>
    <xf numFmtId="0" fontId="9" fillId="0" borderId="27" xfId="2" applyFont="1" applyBorder="1"/>
    <xf numFmtId="0" fontId="9" fillId="0" borderId="4" xfId="2" applyFont="1" applyBorder="1" applyAlignment="1">
      <alignment horizontal="right"/>
    </xf>
    <xf numFmtId="0" fontId="12" fillId="3" borderId="0" xfId="2" applyFont="1" applyFill="1" applyBorder="1" applyAlignment="1">
      <alignment horizontal="left"/>
    </xf>
    <xf numFmtId="0" fontId="5" fillId="2" borderId="20" xfId="2" applyFont="1" applyFill="1" applyBorder="1" applyAlignment="1">
      <alignment horizontal="center" vertical="center" textRotation="90"/>
    </xf>
    <xf numFmtId="0" fontId="5" fillId="0" borderId="4" xfId="2" applyFill="1" applyBorder="1"/>
    <xf numFmtId="0" fontId="13" fillId="0" borderId="40" xfId="2" applyFont="1" applyFill="1" applyBorder="1"/>
    <xf numFmtId="0" fontId="5" fillId="2" borderId="20" xfId="2" applyFont="1" applyFill="1" applyBorder="1" applyAlignment="1">
      <alignment horizontal="center" vertical="center" textRotation="90"/>
    </xf>
    <xf numFmtId="0" fontId="9" fillId="0" borderId="20" xfId="2" applyFont="1" applyBorder="1"/>
    <xf numFmtId="0" fontId="5" fillId="0" borderId="45" xfId="2" applyBorder="1"/>
    <xf numFmtId="0" fontId="5" fillId="6" borderId="0" xfId="2" applyFill="1" applyBorder="1"/>
    <xf numFmtId="165" fontId="5" fillId="6" borderId="0" xfId="1" applyNumberFormat="1" applyFont="1" applyFill="1" applyBorder="1" applyAlignment="1" applyProtection="1"/>
    <xf numFmtId="0" fontId="14" fillId="6" borderId="0" xfId="2" applyFont="1" applyFill="1" applyBorder="1"/>
    <xf numFmtId="0" fontId="14" fillId="7" borderId="0" xfId="2" applyFont="1" applyFill="1" applyBorder="1"/>
    <xf numFmtId="165" fontId="5" fillId="7" borderId="47" xfId="1" applyNumberFormat="1" applyFont="1" applyFill="1" applyBorder="1"/>
    <xf numFmtId="165" fontId="5" fillId="0" borderId="45" xfId="1" applyNumberFormat="1" applyFont="1" applyFill="1" applyBorder="1"/>
    <xf numFmtId="165" fontId="5" fillId="0" borderId="7" xfId="1" applyNumberFormat="1" applyFont="1" applyFill="1" applyBorder="1"/>
    <xf numFmtId="165" fontId="5" fillId="7" borderId="36" xfId="1" applyNumberFormat="1" applyFont="1" applyFill="1" applyBorder="1"/>
    <xf numFmtId="165" fontId="5" fillId="7" borderId="9" xfId="1" applyNumberFormat="1" applyFont="1" applyFill="1" applyBorder="1"/>
    <xf numFmtId="0" fontId="6" fillId="8" borderId="10" xfId="2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center"/>
    </xf>
    <xf numFmtId="0" fontId="9" fillId="4" borderId="50" xfId="2" applyFont="1" applyFill="1" applyBorder="1" applyAlignment="1">
      <alignment horizontal="center"/>
    </xf>
    <xf numFmtId="165" fontId="5" fillId="4" borderId="38" xfId="1" applyNumberFormat="1" applyFont="1" applyFill="1" applyBorder="1"/>
    <xf numFmtId="165" fontId="5" fillId="4" borderId="37" xfId="1" applyNumberFormat="1" applyFont="1" applyFill="1" applyBorder="1"/>
    <xf numFmtId="0" fontId="5" fillId="1" borderId="0" xfId="2" applyFill="1" applyBorder="1"/>
    <xf numFmtId="0" fontId="5" fillId="1" borderId="8" xfId="2" applyFill="1" applyBorder="1"/>
    <xf numFmtId="0" fontId="14" fillId="9" borderId="0" xfId="2" applyFont="1" applyFill="1" applyBorder="1"/>
    <xf numFmtId="165" fontId="5" fillId="9" borderId="1" xfId="1" applyNumberFormat="1" applyFont="1" applyFill="1" applyBorder="1"/>
    <xf numFmtId="165" fontId="5" fillId="9" borderId="9" xfId="1" applyNumberFormat="1" applyFont="1" applyFill="1" applyBorder="1"/>
    <xf numFmtId="0" fontId="0" fillId="9" borderId="21" xfId="0" quotePrefix="1" applyFill="1" applyBorder="1"/>
    <xf numFmtId="44" fontId="4" fillId="9" borderId="23" xfId="42" applyFont="1" applyFill="1" applyBorder="1"/>
    <xf numFmtId="0" fontId="4" fillId="9" borderId="29" xfId="0" applyFont="1" applyFill="1" applyBorder="1"/>
    <xf numFmtId="0" fontId="4" fillId="9" borderId="22" xfId="0" applyFont="1" applyFill="1" applyBorder="1" applyAlignment="1">
      <alignment wrapText="1"/>
    </xf>
    <xf numFmtId="44" fontId="4" fillId="9" borderId="19" xfId="42" applyFont="1" applyFill="1" applyBorder="1"/>
    <xf numFmtId="0" fontId="4" fillId="0" borderId="0" xfId="0" applyFont="1"/>
    <xf numFmtId="0" fontId="15" fillId="0" borderId="0" xfId="0" applyFont="1"/>
    <xf numFmtId="165" fontId="5" fillId="6" borderId="1" xfId="1" applyNumberFormat="1" applyFont="1" applyFill="1" applyBorder="1"/>
    <xf numFmtId="165" fontId="5" fillId="6" borderId="9" xfId="1" applyNumberFormat="1" applyFont="1" applyFill="1" applyBorder="1"/>
    <xf numFmtId="0" fontId="5" fillId="6" borderId="8" xfId="2" applyFill="1" applyBorder="1"/>
    <xf numFmtId="165" fontId="5" fillId="6" borderId="8" xfId="1" applyNumberFormat="1" applyFont="1" applyFill="1" applyBorder="1"/>
    <xf numFmtId="165" fontId="5" fillId="6" borderId="36" xfId="1" applyNumberFormat="1" applyFont="1" applyFill="1" applyBorder="1"/>
    <xf numFmtId="165" fontId="5" fillId="9" borderId="1" xfId="1" applyNumberFormat="1" applyFont="1" applyFill="1" applyBorder="1" applyAlignment="1" applyProtection="1"/>
    <xf numFmtId="165" fontId="5" fillId="9" borderId="36" xfId="1" applyNumberFormat="1" applyFont="1" applyFill="1" applyBorder="1"/>
    <xf numFmtId="0" fontId="6" fillId="0" borderId="3" xfId="2" applyFont="1" applyBorder="1" applyAlignment="1">
      <alignment horizontal="center"/>
    </xf>
    <xf numFmtId="0" fontId="0" fillId="0" borderId="43" xfId="0" applyBorder="1" applyAlignment="1"/>
    <xf numFmtId="0" fontId="9" fillId="4" borderId="51" xfId="2" applyFont="1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5" fillId="2" borderId="20" xfId="2" applyFont="1" applyFill="1" applyBorder="1" applyAlignment="1">
      <alignment horizontal="center" vertical="center" textRotation="90"/>
    </xf>
    <xf numFmtId="0" fontId="5" fillId="2" borderId="20" xfId="2" applyFont="1" applyFill="1" applyBorder="1" applyAlignment="1">
      <alignment horizontal="center" vertical="center" textRotation="90" wrapText="1"/>
    </xf>
    <xf numFmtId="0" fontId="0" fillId="0" borderId="5" xfId="0" applyBorder="1" applyAlignment="1"/>
    <xf numFmtId="0" fontId="16" fillId="10" borderId="10" xfId="2" applyFont="1" applyFill="1" applyBorder="1"/>
    <xf numFmtId="0" fontId="17" fillId="10" borderId="53" xfId="2" applyFont="1" applyFill="1" applyBorder="1"/>
    <xf numFmtId="0" fontId="5" fillId="10" borderId="11" xfId="2" applyFill="1" applyBorder="1"/>
    <xf numFmtId="0" fontId="5" fillId="10" borderId="12" xfId="2" applyFill="1" applyBorder="1"/>
  </cellXfs>
  <cellStyles count="71">
    <cellStyle name="Currency" xfId="1" builtinId="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Normaal 2" xfId="2" xr:uid="{00000000-0005-0000-0000-000043000000}"/>
    <cellStyle name="Normal" xfId="0" builtinId="0"/>
    <cellStyle name="Valuta 2" xfId="3" xr:uid="{00000000-0005-0000-0000-000045000000}"/>
    <cellStyle name="Valuta 3" xfId="42" xr:uid="{00000000-0005-0000-0000-000046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1"/>
  <sheetViews>
    <sheetView tabSelected="1" zoomScale="110" zoomScaleNormal="110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C2" sqref="C2"/>
    </sheetView>
  </sheetViews>
  <sheetFormatPr baseColWidth="10" defaultColWidth="8.83203125" defaultRowHeight="15" x14ac:dyDescent="0.2"/>
  <cols>
    <col min="1" max="1" width="5" style="1" customWidth="1"/>
    <col min="2" max="2" width="19" style="1" customWidth="1"/>
    <col min="3" max="3" width="52.6640625" style="1" customWidth="1"/>
    <col min="4" max="4" width="18" style="1" customWidth="1"/>
    <col min="5" max="5" width="17.83203125" style="1" customWidth="1"/>
    <col min="6" max="6" width="16.6640625" style="1" customWidth="1"/>
    <col min="7" max="9" width="16.83203125" style="1" customWidth="1"/>
    <col min="10" max="10" width="18" style="1" customWidth="1"/>
    <col min="11" max="11" width="17.33203125" style="1" customWidth="1"/>
    <col min="12" max="16384" width="8.83203125" style="1"/>
  </cols>
  <sheetData>
    <row r="1" spans="2:9" ht="18" thickBot="1" x14ac:dyDescent="0.25">
      <c r="B1" s="153" t="s">
        <v>52</v>
      </c>
      <c r="C1" s="154"/>
      <c r="D1" s="155"/>
      <c r="E1" s="155"/>
      <c r="F1" s="155"/>
      <c r="G1" s="155"/>
      <c r="H1" s="155"/>
      <c r="I1" s="156"/>
    </row>
    <row r="2" spans="2:9" x14ac:dyDescent="0.2">
      <c r="B2" s="104"/>
      <c r="C2" s="109" t="s">
        <v>60</v>
      </c>
      <c r="D2" s="66"/>
      <c r="E2" s="67"/>
      <c r="F2" s="67"/>
      <c r="G2" s="67"/>
      <c r="H2" s="67"/>
      <c r="I2" s="68"/>
    </row>
    <row r="3" spans="2:9" x14ac:dyDescent="0.2">
      <c r="B3" s="111"/>
      <c r="C3" s="115" t="s">
        <v>67</v>
      </c>
      <c r="D3" s="101"/>
      <c r="E3" s="4"/>
      <c r="F3" s="4"/>
      <c r="G3" s="4"/>
      <c r="H3" s="4"/>
      <c r="I3" s="112"/>
    </row>
    <row r="4" spans="2:9" x14ac:dyDescent="0.2">
      <c r="B4" s="111"/>
      <c r="C4" s="116" t="s">
        <v>68</v>
      </c>
      <c r="D4" s="101"/>
      <c r="E4" s="4"/>
      <c r="F4" s="4"/>
      <c r="G4" s="4"/>
      <c r="H4" s="4"/>
      <c r="I4" s="112"/>
    </row>
    <row r="5" spans="2:9" x14ac:dyDescent="0.2">
      <c r="B5" s="111"/>
      <c r="C5" s="129" t="s">
        <v>77</v>
      </c>
      <c r="D5" s="101"/>
      <c r="E5" s="4"/>
      <c r="F5" s="4"/>
      <c r="G5" s="4"/>
      <c r="H5" s="4"/>
      <c r="I5" s="112"/>
    </row>
    <row r="6" spans="2:9" ht="16" x14ac:dyDescent="0.2">
      <c r="B6" s="69" t="s">
        <v>59</v>
      </c>
      <c r="C6" s="108"/>
      <c r="D6" s="3"/>
      <c r="E6" s="65"/>
      <c r="F6" s="146" t="s">
        <v>24</v>
      </c>
      <c r="G6" s="152"/>
      <c r="H6" s="146" t="s">
        <v>25</v>
      </c>
      <c r="I6" s="147"/>
    </row>
    <row r="7" spans="2:9" x14ac:dyDescent="0.2">
      <c r="B7" s="70"/>
      <c r="C7" s="2"/>
      <c r="D7" s="105" t="s">
        <v>63</v>
      </c>
      <c r="E7" s="105" t="s">
        <v>53</v>
      </c>
      <c r="F7" s="64" t="s">
        <v>18</v>
      </c>
      <c r="G7" s="14" t="s">
        <v>17</v>
      </c>
      <c r="H7" s="14" t="s">
        <v>18</v>
      </c>
      <c r="I7" s="71" t="s">
        <v>17</v>
      </c>
    </row>
    <row r="8" spans="2:9" x14ac:dyDescent="0.2">
      <c r="B8" s="72" t="s">
        <v>13</v>
      </c>
      <c r="C8" s="106" t="s">
        <v>80</v>
      </c>
      <c r="D8" s="12"/>
      <c r="E8" s="12"/>
      <c r="F8" s="82"/>
      <c r="G8" s="83"/>
      <c r="H8" s="84"/>
      <c r="I8" s="85"/>
    </row>
    <row r="9" spans="2:9" x14ac:dyDescent="0.2">
      <c r="B9" s="150"/>
      <c r="C9" s="4" t="s">
        <v>20</v>
      </c>
      <c r="D9" s="113"/>
      <c r="E9" s="114">
        <v>0</v>
      </c>
      <c r="F9" s="144">
        <f>D9*E9</f>
        <v>0</v>
      </c>
      <c r="G9" s="119"/>
      <c r="H9" s="78"/>
      <c r="I9" s="79"/>
    </row>
    <row r="10" spans="2:9" x14ac:dyDescent="0.2">
      <c r="B10" s="150"/>
      <c r="C10" s="4" t="s">
        <v>21</v>
      </c>
      <c r="D10" s="113"/>
      <c r="E10" s="114">
        <v>0</v>
      </c>
      <c r="F10" s="144">
        <f>D10*E10</f>
        <v>0</v>
      </c>
      <c r="G10" s="119"/>
      <c r="H10" s="78"/>
      <c r="I10" s="79"/>
    </row>
    <row r="11" spans="2:9" x14ac:dyDescent="0.2">
      <c r="B11" s="150"/>
      <c r="C11" s="4" t="s">
        <v>22</v>
      </c>
      <c r="D11" s="113"/>
      <c r="E11" s="114">
        <v>0</v>
      </c>
      <c r="F11" s="144">
        <f>D11*E11</f>
        <v>0</v>
      </c>
      <c r="G11" s="119"/>
      <c r="H11" s="78"/>
      <c r="I11" s="79"/>
    </row>
    <row r="12" spans="2:9" x14ac:dyDescent="0.2">
      <c r="B12" s="150"/>
      <c r="C12" s="4" t="s">
        <v>23</v>
      </c>
      <c r="D12" s="113"/>
      <c r="E12" s="114">
        <v>0</v>
      </c>
      <c r="F12" s="144">
        <f>D12*E12</f>
        <v>0</v>
      </c>
      <c r="G12" s="119"/>
      <c r="H12" s="78"/>
      <c r="I12" s="79"/>
    </row>
    <row r="13" spans="2:9" x14ac:dyDescent="0.2">
      <c r="B13" s="150"/>
      <c r="C13" s="4" t="s">
        <v>71</v>
      </c>
      <c r="D13" s="113"/>
      <c r="E13" s="114">
        <v>0</v>
      </c>
      <c r="F13" s="144">
        <f>D13*E13</f>
        <v>0</v>
      </c>
      <c r="G13" s="119"/>
      <c r="H13" s="78"/>
      <c r="I13" s="79"/>
    </row>
    <row r="14" spans="2:9" x14ac:dyDescent="0.2">
      <c r="B14" s="150"/>
      <c r="C14" s="4" t="s">
        <v>72</v>
      </c>
      <c r="D14" s="113"/>
      <c r="E14" s="114">
        <v>0</v>
      </c>
      <c r="F14" s="144"/>
      <c r="G14" s="119"/>
      <c r="H14" s="78"/>
      <c r="I14" s="79"/>
    </row>
    <row r="15" spans="2:9" x14ac:dyDescent="0.2">
      <c r="B15" s="150"/>
      <c r="C15" s="4" t="s">
        <v>70</v>
      </c>
      <c r="D15" s="113"/>
      <c r="E15" s="114"/>
      <c r="F15" s="144"/>
      <c r="G15" s="119"/>
      <c r="H15" s="78"/>
      <c r="I15" s="79"/>
    </row>
    <row r="16" spans="2:9" x14ac:dyDescent="0.2">
      <c r="B16" s="150"/>
      <c r="C16" s="4"/>
      <c r="D16" s="113"/>
      <c r="E16" s="114"/>
      <c r="F16" s="144"/>
      <c r="G16" s="119"/>
      <c r="H16" s="78"/>
      <c r="I16" s="79"/>
    </row>
    <row r="17" spans="2:9" ht="16" thickBot="1" x14ac:dyDescent="0.25">
      <c r="B17" s="150"/>
      <c r="C17" s="6" t="s">
        <v>14</v>
      </c>
      <c r="D17" s="141">
        <f>SUM(D9:D16)</f>
        <v>0</v>
      </c>
      <c r="E17" s="142"/>
      <c r="F17" s="145">
        <f>SUM(F9:F16)</f>
        <v>0</v>
      </c>
      <c r="G17" s="121">
        <f>SUM(G9:G16)</f>
        <v>0</v>
      </c>
      <c r="H17" s="80"/>
      <c r="I17" s="81"/>
    </row>
    <row r="18" spans="2:9" ht="16" thickTop="1" x14ac:dyDescent="0.2">
      <c r="B18" s="72" t="s">
        <v>51</v>
      </c>
      <c r="C18" s="12"/>
      <c r="D18" s="12"/>
      <c r="E18" s="12"/>
      <c r="F18" s="84"/>
      <c r="G18" s="83"/>
      <c r="H18" s="84"/>
      <c r="I18" s="85"/>
    </row>
    <row r="19" spans="2:9" ht="14" customHeight="1" x14ac:dyDescent="0.2">
      <c r="B19" s="73"/>
      <c r="C19" s="4" t="s">
        <v>27</v>
      </c>
      <c r="D19" s="101"/>
      <c r="E19" s="103"/>
      <c r="F19" s="139">
        <f>E19</f>
        <v>0</v>
      </c>
      <c r="G19" s="119"/>
      <c r="H19" s="78"/>
      <c r="I19" s="79"/>
    </row>
    <row r="20" spans="2:9" x14ac:dyDescent="0.2">
      <c r="B20" s="73"/>
      <c r="C20" s="4" t="s">
        <v>28</v>
      </c>
      <c r="D20" s="101"/>
      <c r="E20" s="103"/>
      <c r="F20" s="139">
        <f>E20</f>
        <v>0</v>
      </c>
      <c r="G20" s="119"/>
      <c r="H20" s="78"/>
      <c r="I20" s="79"/>
    </row>
    <row r="21" spans="2:9" x14ac:dyDescent="0.2">
      <c r="B21" s="73"/>
      <c r="C21" s="4"/>
      <c r="D21" s="101"/>
      <c r="E21" s="63"/>
      <c r="F21" s="139"/>
      <c r="G21" s="119"/>
      <c r="H21" s="78"/>
      <c r="I21" s="79"/>
    </row>
    <row r="22" spans="2:9" ht="16" thickBot="1" x14ac:dyDescent="0.25">
      <c r="B22" s="73"/>
      <c r="C22" s="6" t="s">
        <v>78</v>
      </c>
      <c r="D22" s="6"/>
      <c r="E22" s="62"/>
      <c r="F22" s="143">
        <f>SUM(F19:F21)</f>
        <v>0</v>
      </c>
      <c r="G22" s="120">
        <f>SUM(G19:G21)</f>
        <v>0</v>
      </c>
      <c r="H22" s="80"/>
      <c r="I22" s="81"/>
    </row>
    <row r="23" spans="2:9" ht="16" thickTop="1" x14ac:dyDescent="0.2">
      <c r="B23" s="72" t="s">
        <v>19</v>
      </c>
      <c r="C23" s="106" t="s">
        <v>79</v>
      </c>
      <c r="D23" s="12"/>
      <c r="E23" s="12"/>
      <c r="F23" s="84"/>
      <c r="G23" s="83"/>
      <c r="H23" s="84"/>
      <c r="I23" s="85"/>
    </row>
    <row r="24" spans="2:9" x14ac:dyDescent="0.2">
      <c r="B24" s="73"/>
      <c r="C24" s="4" t="s">
        <v>69</v>
      </c>
      <c r="D24" s="127"/>
      <c r="E24" s="127"/>
      <c r="F24" s="78"/>
      <c r="G24" s="86"/>
      <c r="H24" s="130">
        <f>'Costs PhD member'!F14</f>
        <v>0</v>
      </c>
      <c r="I24" s="118"/>
    </row>
    <row r="25" spans="2:9" x14ac:dyDescent="0.2">
      <c r="B25" s="73"/>
      <c r="C25" s="4" t="s">
        <v>64</v>
      </c>
      <c r="D25" s="127"/>
      <c r="E25" s="127"/>
      <c r="F25" s="78"/>
      <c r="G25" s="86"/>
      <c r="H25" s="130">
        <f>'Costs PhD nonmember'!F14</f>
        <v>0</v>
      </c>
      <c r="I25" s="118"/>
    </row>
    <row r="26" spans="2:9" x14ac:dyDescent="0.2">
      <c r="B26" s="73"/>
      <c r="C26" s="4" t="s">
        <v>65</v>
      </c>
      <c r="D26" s="127"/>
      <c r="E26" s="127"/>
      <c r="F26" s="78"/>
      <c r="G26" s="86"/>
      <c r="H26" s="130">
        <f>'Costs senior member '!F14</f>
        <v>0</v>
      </c>
      <c r="I26" s="118"/>
    </row>
    <row r="27" spans="2:9" x14ac:dyDescent="0.2">
      <c r="B27" s="73"/>
      <c r="C27" s="4" t="s">
        <v>66</v>
      </c>
      <c r="D27" s="127"/>
      <c r="E27" s="127"/>
      <c r="F27" s="78"/>
      <c r="G27" s="86"/>
      <c r="H27" s="130">
        <f>'Costs senior nonmember'!F14</f>
        <v>0</v>
      </c>
      <c r="I27" s="118"/>
    </row>
    <row r="28" spans="2:9" x14ac:dyDescent="0.2">
      <c r="B28" s="110"/>
      <c r="C28" s="4" t="s">
        <v>73</v>
      </c>
      <c r="D28" s="127"/>
      <c r="E28" s="127"/>
      <c r="F28" s="78"/>
      <c r="G28" s="86"/>
      <c r="H28" s="130">
        <f>'Costs ReMa member'!F14</f>
        <v>0</v>
      </c>
      <c r="I28" s="118"/>
    </row>
    <row r="29" spans="2:9" x14ac:dyDescent="0.2">
      <c r="B29" s="110"/>
      <c r="C29" s="4" t="s">
        <v>74</v>
      </c>
      <c r="D29" s="127"/>
      <c r="E29" s="127"/>
      <c r="F29" s="78"/>
      <c r="G29" s="86"/>
      <c r="H29" s="130">
        <f>'Costs ReMa nonmember'!F14</f>
        <v>0</v>
      </c>
      <c r="I29" s="118"/>
    </row>
    <row r="30" spans="2:9" x14ac:dyDescent="0.2">
      <c r="B30" s="107"/>
      <c r="C30" s="4" t="s">
        <v>62</v>
      </c>
      <c r="D30" s="127"/>
      <c r="E30" s="127"/>
      <c r="F30" s="78"/>
      <c r="G30" s="86"/>
      <c r="H30" s="130"/>
      <c r="I30" s="118"/>
    </row>
    <row r="31" spans="2:9" x14ac:dyDescent="0.2">
      <c r="B31" s="73"/>
      <c r="C31" s="4"/>
      <c r="D31" s="127"/>
      <c r="E31" s="127"/>
      <c r="F31" s="78"/>
      <c r="G31" s="86"/>
      <c r="H31" s="130"/>
      <c r="I31" s="74"/>
    </row>
    <row r="32" spans="2:9" ht="16" thickBot="1" x14ac:dyDescent="0.25">
      <c r="B32" s="73"/>
      <c r="C32" s="6" t="s">
        <v>61</v>
      </c>
      <c r="D32" s="128"/>
      <c r="E32" s="128"/>
      <c r="F32" s="87"/>
      <c r="G32" s="80"/>
      <c r="H32" s="131">
        <f>SUM(H24:H31)</f>
        <v>0</v>
      </c>
      <c r="I32" s="117">
        <f>SUM(I24:I31)</f>
        <v>0</v>
      </c>
    </row>
    <row r="33" spans="2:9" ht="16" thickTop="1" x14ac:dyDescent="0.2">
      <c r="B33" s="72" t="s">
        <v>0</v>
      </c>
      <c r="C33" s="12"/>
      <c r="D33" s="13"/>
      <c r="E33" s="13"/>
      <c r="F33" s="88"/>
      <c r="G33" s="83"/>
      <c r="H33" s="84"/>
      <c r="I33" s="89"/>
    </row>
    <row r="34" spans="2:9" x14ac:dyDescent="0.2">
      <c r="B34" s="151"/>
      <c r="C34" s="4" t="s">
        <v>0</v>
      </c>
      <c r="D34" s="4"/>
      <c r="E34" s="102"/>
      <c r="F34" s="90"/>
      <c r="G34" s="86"/>
      <c r="H34" s="139">
        <f>D34*E34</f>
        <v>0</v>
      </c>
      <c r="I34" s="91"/>
    </row>
    <row r="35" spans="2:9" x14ac:dyDescent="0.2">
      <c r="B35" s="151"/>
      <c r="C35" s="4" t="s">
        <v>56</v>
      </c>
      <c r="D35" s="4"/>
      <c r="E35" s="61"/>
      <c r="F35" s="90"/>
      <c r="G35" s="86"/>
      <c r="H35" s="139">
        <f>D35*E35</f>
        <v>0</v>
      </c>
      <c r="I35" s="91"/>
    </row>
    <row r="36" spans="2:9" x14ac:dyDescent="0.2">
      <c r="B36" s="151"/>
      <c r="C36" s="4" t="s">
        <v>57</v>
      </c>
      <c r="D36" s="4"/>
      <c r="E36" s="61"/>
      <c r="F36" s="90"/>
      <c r="G36" s="86"/>
      <c r="H36" s="139">
        <f>D36*E36</f>
        <v>0</v>
      </c>
      <c r="I36" s="91"/>
    </row>
    <row r="37" spans="2:9" x14ac:dyDescent="0.2">
      <c r="B37" s="151"/>
      <c r="C37" s="4" t="s">
        <v>58</v>
      </c>
      <c r="D37" s="4"/>
      <c r="E37" s="61"/>
      <c r="F37" s="90"/>
      <c r="G37" s="86"/>
      <c r="H37" s="139">
        <f>D37*E37</f>
        <v>0</v>
      </c>
      <c r="I37" s="91"/>
    </row>
    <row r="38" spans="2:9" x14ac:dyDescent="0.2">
      <c r="B38" s="151"/>
      <c r="C38" s="101"/>
      <c r="D38" s="4"/>
      <c r="E38" s="5"/>
      <c r="F38" s="90"/>
      <c r="G38" s="86"/>
      <c r="H38" s="139"/>
      <c r="I38" s="91"/>
    </row>
    <row r="39" spans="2:9" x14ac:dyDescent="0.2">
      <c r="B39" s="151"/>
      <c r="C39" s="4"/>
      <c r="D39" s="4"/>
      <c r="E39" s="5"/>
      <c r="F39" s="90"/>
      <c r="G39" s="86"/>
      <c r="H39" s="139"/>
      <c r="I39" s="91"/>
    </row>
    <row r="40" spans="2:9" ht="16" thickBot="1" x14ac:dyDescent="0.25">
      <c r="B40" s="151"/>
      <c r="C40" s="6" t="s">
        <v>1</v>
      </c>
      <c r="D40" s="6"/>
      <c r="E40" s="6"/>
      <c r="F40" s="87"/>
      <c r="G40" s="80"/>
      <c r="H40" s="140">
        <f>SUM(H34:H39)</f>
        <v>0</v>
      </c>
      <c r="I40" s="117">
        <f>SUM(I34:I39)</f>
        <v>0</v>
      </c>
    </row>
    <row r="41" spans="2:9" ht="16" thickTop="1" x14ac:dyDescent="0.2">
      <c r="B41" s="72" t="s">
        <v>2</v>
      </c>
      <c r="C41" s="12"/>
      <c r="D41" s="12"/>
      <c r="E41" s="12"/>
      <c r="F41" s="82"/>
      <c r="G41" s="83"/>
      <c r="H41" s="84"/>
      <c r="I41" s="89"/>
    </row>
    <row r="42" spans="2:9" x14ac:dyDescent="0.2">
      <c r="B42" s="151"/>
      <c r="C42" s="4" t="s">
        <v>3</v>
      </c>
      <c r="D42" s="4"/>
      <c r="E42" s="5"/>
      <c r="F42" s="90"/>
      <c r="G42" s="86"/>
      <c r="H42" s="139">
        <v>0</v>
      </c>
      <c r="I42" s="91"/>
    </row>
    <row r="43" spans="2:9" x14ac:dyDescent="0.2">
      <c r="B43" s="151"/>
      <c r="C43" s="4" t="s">
        <v>4</v>
      </c>
      <c r="D43" s="4"/>
      <c r="E43" s="5"/>
      <c r="F43" s="90"/>
      <c r="G43" s="86"/>
      <c r="H43" s="139">
        <v>0</v>
      </c>
      <c r="I43" s="91"/>
    </row>
    <row r="44" spans="2:9" x14ac:dyDescent="0.2">
      <c r="B44" s="151"/>
      <c r="C44" s="4" t="s">
        <v>5</v>
      </c>
      <c r="D44" s="4"/>
      <c r="E44" s="5"/>
      <c r="F44" s="90"/>
      <c r="G44" s="86"/>
      <c r="H44" s="139">
        <v>0</v>
      </c>
      <c r="I44" s="91"/>
    </row>
    <row r="45" spans="2:9" x14ac:dyDescent="0.2">
      <c r="B45" s="151"/>
      <c r="C45" s="4" t="s">
        <v>54</v>
      </c>
      <c r="D45" s="4"/>
      <c r="E45" s="5"/>
      <c r="F45" s="90"/>
      <c r="G45" s="86"/>
      <c r="H45" s="139">
        <v>0</v>
      </c>
      <c r="I45" s="91"/>
    </row>
    <row r="46" spans="2:9" x14ac:dyDescent="0.2">
      <c r="B46" s="151"/>
      <c r="C46" s="4"/>
      <c r="D46" s="4"/>
      <c r="E46" s="5"/>
      <c r="F46" s="90"/>
      <c r="G46" s="86"/>
      <c r="H46" s="139"/>
      <c r="I46" s="91"/>
    </row>
    <row r="47" spans="2:9" x14ac:dyDescent="0.2">
      <c r="B47" s="151"/>
      <c r="C47" s="4"/>
      <c r="D47" s="4"/>
      <c r="E47" s="4"/>
      <c r="F47" s="92"/>
      <c r="G47" s="100"/>
      <c r="H47" s="139"/>
      <c r="I47" s="91"/>
    </row>
    <row r="48" spans="2:9" ht="16" thickBot="1" x14ac:dyDescent="0.25">
      <c r="B48" s="151"/>
      <c r="C48" s="6" t="s">
        <v>6</v>
      </c>
      <c r="D48" s="6"/>
      <c r="E48" s="6"/>
      <c r="F48" s="87"/>
      <c r="G48" s="80"/>
      <c r="H48" s="140">
        <f>SUM(H42:H47)</f>
        <v>0</v>
      </c>
      <c r="I48" s="117">
        <f>SUM(I42:I47)</f>
        <v>0</v>
      </c>
    </row>
    <row r="49" spans="2:11" ht="16" thickTop="1" x14ac:dyDescent="0.2">
      <c r="B49" s="72" t="s">
        <v>7</v>
      </c>
      <c r="C49" s="12"/>
      <c r="D49" s="12"/>
      <c r="E49" s="12"/>
      <c r="F49" s="84"/>
      <c r="G49" s="83"/>
      <c r="H49" s="84"/>
      <c r="I49" s="89"/>
    </row>
    <row r="50" spans="2:11" x14ac:dyDescent="0.2">
      <c r="B50" s="150"/>
      <c r="C50" s="4" t="s">
        <v>8</v>
      </c>
      <c r="D50" s="4"/>
      <c r="E50" s="5"/>
      <c r="F50" s="90"/>
      <c r="G50" s="86"/>
      <c r="H50" s="139">
        <v>0</v>
      </c>
      <c r="I50" s="91"/>
    </row>
    <row r="51" spans="2:11" x14ac:dyDescent="0.2">
      <c r="B51" s="150"/>
      <c r="C51" s="101"/>
      <c r="D51" s="4"/>
      <c r="E51" s="5"/>
      <c r="F51" s="90"/>
      <c r="G51" s="86"/>
      <c r="H51" s="139"/>
      <c r="I51" s="91"/>
    </row>
    <row r="52" spans="2:11" x14ac:dyDescent="0.2">
      <c r="B52" s="150"/>
      <c r="C52" s="101"/>
      <c r="D52" s="4"/>
      <c r="E52" s="5"/>
      <c r="F52" s="90"/>
      <c r="G52" s="86"/>
      <c r="H52" s="139"/>
      <c r="I52" s="91"/>
    </row>
    <row r="53" spans="2:11" ht="16" thickBot="1" x14ac:dyDescent="0.25">
      <c r="B53" s="150"/>
      <c r="C53" s="7" t="s">
        <v>9</v>
      </c>
      <c r="D53" s="6"/>
      <c r="E53" s="6"/>
      <c r="F53" s="87"/>
      <c r="G53" s="80"/>
      <c r="H53" s="140">
        <f>SUM(H50:H52)</f>
        <v>0</v>
      </c>
      <c r="I53" s="117">
        <f>SUM(I50:I52)</f>
        <v>0</v>
      </c>
    </row>
    <row r="54" spans="2:11" ht="16" thickTop="1" x14ac:dyDescent="0.2">
      <c r="B54" s="72" t="s">
        <v>10</v>
      </c>
      <c r="C54" s="12"/>
      <c r="D54" s="12"/>
      <c r="E54" s="12"/>
      <c r="F54" s="84"/>
      <c r="G54" s="83"/>
      <c r="H54" s="84"/>
      <c r="I54" s="89"/>
    </row>
    <row r="55" spans="2:11" x14ac:dyDescent="0.2">
      <c r="B55" s="150"/>
      <c r="C55" s="4" t="s">
        <v>11</v>
      </c>
      <c r="D55" s="4"/>
      <c r="E55" s="8"/>
      <c r="F55" s="90"/>
      <c r="G55" s="86"/>
      <c r="H55" s="139">
        <v>0</v>
      </c>
      <c r="I55" s="91"/>
    </row>
    <row r="56" spans="2:11" x14ac:dyDescent="0.2">
      <c r="B56" s="150"/>
      <c r="C56" s="101"/>
      <c r="D56" s="4"/>
      <c r="E56" s="8"/>
      <c r="F56" s="90"/>
      <c r="G56" s="86"/>
      <c r="H56" s="139"/>
      <c r="I56" s="91"/>
    </row>
    <row r="57" spans="2:11" x14ac:dyDescent="0.2">
      <c r="B57" s="150"/>
      <c r="C57" s="4"/>
      <c r="D57" s="4"/>
      <c r="E57" s="8"/>
      <c r="F57" s="90"/>
      <c r="G57" s="86"/>
      <c r="H57" s="139"/>
      <c r="I57" s="91"/>
    </row>
    <row r="58" spans="2:11" ht="16" thickBot="1" x14ac:dyDescent="0.25">
      <c r="B58" s="150"/>
      <c r="C58" s="9" t="s">
        <v>12</v>
      </c>
      <c r="D58" s="6"/>
      <c r="E58" s="6"/>
      <c r="F58" s="87"/>
      <c r="G58" s="80"/>
      <c r="H58" s="140">
        <f>SUM(H55:H57)</f>
        <v>0</v>
      </c>
      <c r="I58" s="117">
        <f>SUM(I55:I57)</f>
        <v>0</v>
      </c>
    </row>
    <row r="59" spans="2:11" ht="17" thickTop="1" x14ac:dyDescent="0.2">
      <c r="B59" s="75"/>
      <c r="C59" s="76"/>
      <c r="D59" s="76"/>
      <c r="E59" s="76"/>
      <c r="F59" s="93"/>
      <c r="G59" s="94"/>
      <c r="H59" s="95"/>
      <c r="I59" s="96"/>
      <c r="J59" s="148" t="s">
        <v>55</v>
      </c>
      <c r="K59" s="149"/>
    </row>
    <row r="60" spans="2:11" ht="16" thickBot="1" x14ac:dyDescent="0.25">
      <c r="B60" s="77"/>
      <c r="C60" s="76"/>
      <c r="D60" s="76"/>
      <c r="E60" s="76"/>
      <c r="F60" s="95"/>
      <c r="G60" s="94"/>
      <c r="H60" s="95"/>
      <c r="I60" s="96"/>
      <c r="J60" s="123" t="s">
        <v>18</v>
      </c>
      <c r="K60" s="124" t="s">
        <v>17</v>
      </c>
    </row>
    <row r="61" spans="2:11" ht="16" thickBot="1" x14ac:dyDescent="0.25">
      <c r="B61" s="122" t="s">
        <v>15</v>
      </c>
      <c r="C61" s="10" t="s">
        <v>16</v>
      </c>
      <c r="D61" s="10"/>
      <c r="E61" s="10"/>
      <c r="F61" s="97">
        <f>F17+F22</f>
        <v>0</v>
      </c>
      <c r="G61" s="97">
        <f>G17+G22</f>
        <v>0</v>
      </c>
      <c r="H61" s="98">
        <f>H32+H40+H48+H53+H58</f>
        <v>0</v>
      </c>
      <c r="I61" s="99">
        <f>I32+I40+I48+I53+I58</f>
        <v>0</v>
      </c>
      <c r="J61" s="125">
        <f>F61-H61</f>
        <v>0</v>
      </c>
      <c r="K61" s="126">
        <f>G61-I61</f>
        <v>0</v>
      </c>
    </row>
  </sheetData>
  <mergeCells count="8">
    <mergeCell ref="H6:I6"/>
    <mergeCell ref="J59:K59"/>
    <mergeCell ref="B50:B53"/>
    <mergeCell ref="B55:B58"/>
    <mergeCell ref="B9:B17"/>
    <mergeCell ref="B34:B40"/>
    <mergeCell ref="B42:B48"/>
    <mergeCell ref="F6:G6"/>
  </mergeCells>
  <pageMargins left="0.75" right="0.75" top="1" bottom="1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"/>
  <sheetViews>
    <sheetView workbookViewId="0">
      <selection activeCell="A2" sqref="A2"/>
    </sheetView>
  </sheetViews>
  <sheetFormatPr baseColWidth="10" defaultRowHeight="16" x14ac:dyDescent="0.2"/>
  <cols>
    <col min="1" max="1" width="30.5" customWidth="1"/>
    <col min="2" max="2" width="17.1640625" customWidth="1"/>
    <col min="3" max="3" width="10" customWidth="1"/>
    <col min="4" max="5" width="10.83203125" customWidth="1"/>
    <col min="6" max="6" width="13.1640625" customWidth="1"/>
    <col min="7" max="7" width="13.83203125" customWidth="1"/>
  </cols>
  <sheetData>
    <row r="1" spans="1:7" ht="18" thickTop="1" x14ac:dyDescent="0.2">
      <c r="A1" s="60"/>
      <c r="B1" s="59"/>
      <c r="C1" s="58"/>
      <c r="D1" s="57" t="s">
        <v>26</v>
      </c>
      <c r="E1" s="56"/>
      <c r="F1" s="55" t="s">
        <v>41</v>
      </c>
    </row>
    <row r="2" spans="1:7" ht="17" thickBot="1" x14ac:dyDescent="0.25">
      <c r="A2" s="132" t="s">
        <v>75</v>
      </c>
      <c r="B2" s="54" t="s">
        <v>40</v>
      </c>
      <c r="C2" s="53"/>
      <c r="D2" s="133">
        <f>' Budget Proposal'!E9</f>
        <v>0</v>
      </c>
      <c r="E2" s="52"/>
      <c r="F2" s="134">
        <f>' Budget Proposal'!D9</f>
        <v>0</v>
      </c>
    </row>
    <row r="3" spans="1:7" x14ac:dyDescent="0.2">
      <c r="A3" s="51"/>
      <c r="B3" s="50" t="s">
        <v>39</v>
      </c>
      <c r="C3" s="49" t="s">
        <v>39</v>
      </c>
      <c r="D3" s="48"/>
      <c r="E3" s="47"/>
      <c r="F3" s="46"/>
    </row>
    <row r="4" spans="1:7" ht="86" thickBot="1" x14ac:dyDescent="0.25">
      <c r="A4" s="38"/>
      <c r="B4" s="22" t="s">
        <v>38</v>
      </c>
      <c r="C4" s="45" t="s">
        <v>43</v>
      </c>
      <c r="D4" s="44" t="s">
        <v>47</v>
      </c>
      <c r="E4" s="44" t="s">
        <v>48</v>
      </c>
      <c r="F4" s="43" t="s">
        <v>49</v>
      </c>
    </row>
    <row r="5" spans="1:7" x14ac:dyDescent="0.2">
      <c r="A5" s="42" t="s">
        <v>42</v>
      </c>
      <c r="B5" s="41">
        <f>4.2*1.21</f>
        <v>5.0819999999999999</v>
      </c>
      <c r="C5" s="40"/>
      <c r="D5" s="39"/>
      <c r="E5" s="39"/>
      <c r="F5" s="20"/>
    </row>
    <row r="6" spans="1:7" x14ac:dyDescent="0.2">
      <c r="A6" s="38"/>
      <c r="B6" s="27"/>
      <c r="C6" s="22"/>
      <c r="D6" s="21"/>
      <c r="E6" s="21"/>
      <c r="F6" s="20"/>
    </row>
    <row r="7" spans="1:7" x14ac:dyDescent="0.2">
      <c r="A7" s="28" t="s">
        <v>43</v>
      </c>
      <c r="B7" s="27"/>
      <c r="C7" s="22"/>
      <c r="D7" s="21"/>
      <c r="E7" s="21"/>
      <c r="F7" s="20"/>
    </row>
    <row r="8" spans="1:7" x14ac:dyDescent="0.2">
      <c r="A8" s="38" t="s">
        <v>37</v>
      </c>
      <c r="B8" s="23">
        <f>1.85*1.21</f>
        <v>2.2385000000000002</v>
      </c>
      <c r="C8" s="37">
        <f>B8</f>
        <v>2.2385000000000002</v>
      </c>
      <c r="D8" s="36">
        <f>C8+B5</f>
        <v>7.3205</v>
      </c>
      <c r="E8" s="35">
        <f>D8+D2</f>
        <v>7.3205</v>
      </c>
      <c r="F8" s="29">
        <f>F2*D8</f>
        <v>0</v>
      </c>
    </row>
    <row r="9" spans="1:7" x14ac:dyDescent="0.2">
      <c r="A9" s="38" t="s">
        <v>44</v>
      </c>
      <c r="B9" s="27" t="s">
        <v>35</v>
      </c>
      <c r="C9" s="37">
        <f>((1.5+(3.9%*D2))*1.21)</f>
        <v>1.8149999999999999</v>
      </c>
      <c r="D9" s="36">
        <f>C9+B5</f>
        <v>6.8970000000000002</v>
      </c>
      <c r="E9" s="35">
        <f>D9+D2</f>
        <v>6.8970000000000002</v>
      </c>
      <c r="F9" s="29">
        <f>F2*D9</f>
        <v>0</v>
      </c>
    </row>
    <row r="10" spans="1:7" x14ac:dyDescent="0.2">
      <c r="A10" s="38" t="s">
        <v>36</v>
      </c>
      <c r="B10" s="27" t="s">
        <v>35</v>
      </c>
      <c r="C10" s="37">
        <f>((1.5+(3.9%*D2))*1.21)</f>
        <v>1.8149999999999999</v>
      </c>
      <c r="D10" s="36">
        <f>C10+B5</f>
        <v>6.8970000000000002</v>
      </c>
      <c r="E10" s="35">
        <f>D10+D2</f>
        <v>6.8970000000000002</v>
      </c>
      <c r="F10" s="29">
        <f>F2*D10</f>
        <v>0</v>
      </c>
    </row>
    <row r="11" spans="1:7" x14ac:dyDescent="0.2">
      <c r="A11" s="38" t="s">
        <v>45</v>
      </c>
      <c r="B11" s="27" t="s">
        <v>34</v>
      </c>
      <c r="C11" s="37">
        <f>((1.5+(3%*D2))*1.21)</f>
        <v>1.8149999999999999</v>
      </c>
      <c r="D11" s="36">
        <f>C11+B5</f>
        <v>6.8970000000000002</v>
      </c>
      <c r="E11" s="35">
        <f>D11+D2</f>
        <v>6.8970000000000002</v>
      </c>
      <c r="F11" s="29">
        <f>F2*D11</f>
        <v>0</v>
      </c>
    </row>
    <row r="12" spans="1:7" ht="17" thickBot="1" x14ac:dyDescent="0.25">
      <c r="A12" s="34" t="s">
        <v>46</v>
      </c>
      <c r="B12" s="33" t="s">
        <v>34</v>
      </c>
      <c r="C12" s="32">
        <f>((1.5+(3%*D2))*1.21)</f>
        <v>1.8149999999999999</v>
      </c>
      <c r="D12" s="31">
        <f>C12+B5</f>
        <v>6.8970000000000002</v>
      </c>
      <c r="E12" s="30">
        <f>D12+D2</f>
        <v>6.8970000000000002</v>
      </c>
      <c r="F12" s="29">
        <f>F2*D12</f>
        <v>0</v>
      </c>
    </row>
    <row r="13" spans="1:7" ht="17" x14ac:dyDescent="0.2">
      <c r="A13" s="28" t="s">
        <v>33</v>
      </c>
      <c r="B13" s="27"/>
      <c r="C13" s="22"/>
      <c r="D13" s="21"/>
      <c r="E13" s="26"/>
      <c r="F13" s="135" t="s">
        <v>50</v>
      </c>
      <c r="G13" s="11"/>
    </row>
    <row r="14" spans="1:7" x14ac:dyDescent="0.2">
      <c r="A14" s="24" t="s">
        <v>32</v>
      </c>
      <c r="B14" s="23">
        <f>5*1.21</f>
        <v>6.05</v>
      </c>
      <c r="C14" s="22"/>
      <c r="D14" s="21"/>
      <c r="E14" s="21"/>
      <c r="F14" s="136">
        <f>(F8+F9+F10+F11+F12)/5</f>
        <v>0</v>
      </c>
      <c r="G14" s="137" t="s">
        <v>76</v>
      </c>
    </row>
    <row r="15" spans="1:7" x14ac:dyDescent="0.2">
      <c r="A15" s="25" t="s">
        <v>31</v>
      </c>
      <c r="B15" s="23">
        <f>5*1.21</f>
        <v>6.05</v>
      </c>
      <c r="C15" s="22"/>
      <c r="D15" s="21"/>
      <c r="E15" s="21"/>
      <c r="F15" s="20"/>
    </row>
    <row r="16" spans="1:7" x14ac:dyDescent="0.2">
      <c r="A16" s="24" t="s">
        <v>30</v>
      </c>
      <c r="B16" s="23">
        <f>5*1.21</f>
        <v>6.05</v>
      </c>
      <c r="C16" s="22"/>
      <c r="D16" s="21"/>
      <c r="E16" s="21"/>
      <c r="F16" s="20"/>
    </row>
    <row r="17" spans="1:6" ht="17" thickBot="1" x14ac:dyDescent="0.25">
      <c r="A17" s="19" t="s">
        <v>29</v>
      </c>
      <c r="B17" s="18">
        <f>5*1.21</f>
        <v>6.05</v>
      </c>
      <c r="C17" s="17"/>
      <c r="D17" s="16"/>
      <c r="E17" s="16"/>
      <c r="F17" s="15"/>
    </row>
    <row r="18" spans="1:6" ht="17" thickTop="1" x14ac:dyDescent="0.2"/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BB7E6-B08B-794A-A2ED-74F69F0E50F5}">
  <dimension ref="A1:G18"/>
  <sheetViews>
    <sheetView workbookViewId="0">
      <selection activeCell="G14" sqref="G14"/>
    </sheetView>
  </sheetViews>
  <sheetFormatPr baseColWidth="10" defaultRowHeight="16" x14ac:dyDescent="0.2"/>
  <cols>
    <col min="1" max="1" width="30.5" customWidth="1"/>
    <col min="2" max="2" width="17.1640625" customWidth="1"/>
    <col min="3" max="3" width="10" customWidth="1"/>
    <col min="4" max="5" width="10.83203125" customWidth="1"/>
    <col min="6" max="6" width="13.1640625" customWidth="1"/>
    <col min="7" max="7" width="13.83203125" customWidth="1"/>
  </cols>
  <sheetData>
    <row r="1" spans="1:7" ht="18" thickTop="1" x14ac:dyDescent="0.2">
      <c r="A1" s="60"/>
      <c r="B1" s="59"/>
      <c r="C1" s="58"/>
      <c r="D1" s="57" t="s">
        <v>26</v>
      </c>
      <c r="E1" s="56"/>
      <c r="F1" s="55" t="s">
        <v>41</v>
      </c>
    </row>
    <row r="2" spans="1:7" ht="17" thickBot="1" x14ac:dyDescent="0.25">
      <c r="A2" s="132" t="s">
        <v>75</v>
      </c>
      <c r="B2" s="54" t="s">
        <v>40</v>
      </c>
      <c r="C2" s="53"/>
      <c r="D2" s="133">
        <f>' Budget Proposal'!E10</f>
        <v>0</v>
      </c>
      <c r="E2" s="52"/>
      <c r="F2" s="134">
        <f>' Budget Proposal'!D10</f>
        <v>0</v>
      </c>
    </row>
    <row r="3" spans="1:7" x14ac:dyDescent="0.2">
      <c r="A3" s="51"/>
      <c r="B3" s="50" t="s">
        <v>39</v>
      </c>
      <c r="C3" s="49" t="s">
        <v>39</v>
      </c>
      <c r="D3" s="48"/>
      <c r="E3" s="47"/>
      <c r="F3" s="46"/>
    </row>
    <row r="4" spans="1:7" ht="86" thickBot="1" x14ac:dyDescent="0.25">
      <c r="A4" s="38"/>
      <c r="B4" s="22" t="s">
        <v>38</v>
      </c>
      <c r="C4" s="45" t="s">
        <v>43</v>
      </c>
      <c r="D4" s="44" t="s">
        <v>47</v>
      </c>
      <c r="E4" s="44" t="s">
        <v>48</v>
      </c>
      <c r="F4" s="43" t="s">
        <v>49</v>
      </c>
    </row>
    <row r="5" spans="1:7" x14ac:dyDescent="0.2">
      <c r="A5" s="42" t="s">
        <v>42</v>
      </c>
      <c r="B5" s="41">
        <f>4.2*1.21</f>
        <v>5.0819999999999999</v>
      </c>
      <c r="C5" s="40"/>
      <c r="D5" s="39"/>
      <c r="E5" s="39"/>
      <c r="F5" s="20"/>
    </row>
    <row r="6" spans="1:7" x14ac:dyDescent="0.2">
      <c r="A6" s="38"/>
      <c r="B6" s="27"/>
      <c r="C6" s="22"/>
      <c r="D6" s="21"/>
      <c r="E6" s="21"/>
      <c r="F6" s="20"/>
    </row>
    <row r="7" spans="1:7" x14ac:dyDescent="0.2">
      <c r="A7" s="28" t="s">
        <v>43</v>
      </c>
      <c r="B7" s="27"/>
      <c r="C7" s="22"/>
      <c r="D7" s="21"/>
      <c r="E7" s="21"/>
      <c r="F7" s="20"/>
    </row>
    <row r="8" spans="1:7" x14ac:dyDescent="0.2">
      <c r="A8" s="38" t="s">
        <v>37</v>
      </c>
      <c r="B8" s="23">
        <f>1.85*1.21</f>
        <v>2.2385000000000002</v>
      </c>
      <c r="C8" s="37">
        <f>B8</f>
        <v>2.2385000000000002</v>
      </c>
      <c r="D8" s="36">
        <f>C8+B5</f>
        <v>7.3205</v>
      </c>
      <c r="E8" s="35">
        <f>D8+D2</f>
        <v>7.3205</v>
      </c>
      <c r="F8" s="29">
        <f>F2*D8</f>
        <v>0</v>
      </c>
    </row>
    <row r="9" spans="1:7" x14ac:dyDescent="0.2">
      <c r="A9" s="38" t="s">
        <v>44</v>
      </c>
      <c r="B9" s="27" t="s">
        <v>35</v>
      </c>
      <c r="C9" s="37">
        <f>((1.5+(3.9%*D2))*1.21)</f>
        <v>1.8149999999999999</v>
      </c>
      <c r="D9" s="36">
        <f>C9+B5</f>
        <v>6.8970000000000002</v>
      </c>
      <c r="E9" s="35">
        <f>D9+D2</f>
        <v>6.8970000000000002</v>
      </c>
      <c r="F9" s="29">
        <f>F2*D9</f>
        <v>0</v>
      </c>
    </row>
    <row r="10" spans="1:7" x14ac:dyDescent="0.2">
      <c r="A10" s="38" t="s">
        <v>36</v>
      </c>
      <c r="B10" s="27" t="s">
        <v>35</v>
      </c>
      <c r="C10" s="37">
        <f>((1.5+(3.9%*D2))*1.21)</f>
        <v>1.8149999999999999</v>
      </c>
      <c r="D10" s="36">
        <f>C10+B5</f>
        <v>6.8970000000000002</v>
      </c>
      <c r="E10" s="35">
        <f>D10+D2</f>
        <v>6.8970000000000002</v>
      </c>
      <c r="F10" s="29">
        <f>F2*D10</f>
        <v>0</v>
      </c>
    </row>
    <row r="11" spans="1:7" x14ac:dyDescent="0.2">
      <c r="A11" s="38" t="s">
        <v>45</v>
      </c>
      <c r="B11" s="27" t="s">
        <v>34</v>
      </c>
      <c r="C11" s="37">
        <f>((1.5+(3%*D2))*1.21)</f>
        <v>1.8149999999999999</v>
      </c>
      <c r="D11" s="36">
        <f>C11+B5</f>
        <v>6.8970000000000002</v>
      </c>
      <c r="E11" s="35">
        <f>D11+D2</f>
        <v>6.8970000000000002</v>
      </c>
      <c r="F11" s="29">
        <f>F2*D11</f>
        <v>0</v>
      </c>
    </row>
    <row r="12" spans="1:7" ht="17" thickBot="1" x14ac:dyDescent="0.25">
      <c r="A12" s="34" t="s">
        <v>46</v>
      </c>
      <c r="B12" s="33" t="s">
        <v>34</v>
      </c>
      <c r="C12" s="32">
        <f>((1.5+(3%*D2))*1.21)</f>
        <v>1.8149999999999999</v>
      </c>
      <c r="D12" s="31">
        <f>C12+B5</f>
        <v>6.8970000000000002</v>
      </c>
      <c r="E12" s="30">
        <f>D12+D2</f>
        <v>6.8970000000000002</v>
      </c>
      <c r="F12" s="29">
        <f>F2*D12</f>
        <v>0</v>
      </c>
    </row>
    <row r="13" spans="1:7" ht="17" x14ac:dyDescent="0.2">
      <c r="A13" s="28" t="s">
        <v>33</v>
      </c>
      <c r="B13" s="27"/>
      <c r="C13" s="22"/>
      <c r="D13" s="21"/>
      <c r="E13" s="26"/>
      <c r="F13" s="135" t="s">
        <v>50</v>
      </c>
      <c r="G13" s="11"/>
    </row>
    <row r="14" spans="1:7" x14ac:dyDescent="0.2">
      <c r="A14" s="24" t="s">
        <v>32</v>
      </c>
      <c r="B14" s="23">
        <f>5*1.21</f>
        <v>6.05</v>
      </c>
      <c r="C14" s="22"/>
      <c r="D14" s="21"/>
      <c r="E14" s="21"/>
      <c r="F14" s="136">
        <f>(F8+F9+F10+F11+F12)/5</f>
        <v>0</v>
      </c>
      <c r="G14" s="137" t="s">
        <v>76</v>
      </c>
    </row>
    <row r="15" spans="1:7" x14ac:dyDescent="0.2">
      <c r="A15" s="25" t="s">
        <v>31</v>
      </c>
      <c r="B15" s="23">
        <f>5*1.21</f>
        <v>6.05</v>
      </c>
      <c r="C15" s="22"/>
      <c r="D15" s="21"/>
      <c r="E15" s="21"/>
      <c r="F15" s="20"/>
    </row>
    <row r="16" spans="1:7" x14ac:dyDescent="0.2">
      <c r="A16" s="24" t="s">
        <v>30</v>
      </c>
      <c r="B16" s="23">
        <f>5*1.21</f>
        <v>6.05</v>
      </c>
      <c r="C16" s="22"/>
      <c r="D16" s="21"/>
      <c r="E16" s="21"/>
      <c r="F16" s="20"/>
    </row>
    <row r="17" spans="1:6" ht="17" thickBot="1" x14ac:dyDescent="0.25">
      <c r="A17" s="19" t="s">
        <v>29</v>
      </c>
      <c r="B17" s="18">
        <f>5*1.21</f>
        <v>6.05</v>
      </c>
      <c r="C17" s="17"/>
      <c r="D17" s="16"/>
      <c r="E17" s="16"/>
      <c r="F17" s="15"/>
    </row>
    <row r="18" spans="1:6" ht="17" thickTop="1" x14ac:dyDescent="0.2"/>
  </sheetData>
  <pageMargins left="0.75" right="0.75" top="1" bottom="1" header="0.5" footer="0.5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79D74-4F74-454A-AC66-24E7E75351D8}">
  <dimension ref="A1:G18"/>
  <sheetViews>
    <sheetView workbookViewId="0">
      <selection activeCell="F2" sqref="F2"/>
    </sheetView>
  </sheetViews>
  <sheetFormatPr baseColWidth="10" defaultRowHeight="16" x14ac:dyDescent="0.2"/>
  <cols>
    <col min="1" max="1" width="30.5" customWidth="1"/>
    <col min="2" max="2" width="17.1640625" customWidth="1"/>
    <col min="3" max="3" width="10" customWidth="1"/>
    <col min="4" max="5" width="10.83203125" customWidth="1"/>
    <col min="6" max="6" width="13.1640625" customWidth="1"/>
    <col min="7" max="7" width="13.83203125" customWidth="1"/>
  </cols>
  <sheetData>
    <row r="1" spans="1:7" ht="18" thickTop="1" x14ac:dyDescent="0.2">
      <c r="A1" s="60"/>
      <c r="B1" s="59"/>
      <c r="C1" s="58"/>
      <c r="D1" s="57" t="s">
        <v>26</v>
      </c>
      <c r="E1" s="56"/>
      <c r="F1" s="55" t="s">
        <v>41</v>
      </c>
    </row>
    <row r="2" spans="1:7" ht="17" thickBot="1" x14ac:dyDescent="0.25">
      <c r="A2" s="132" t="s">
        <v>75</v>
      </c>
      <c r="B2" s="54" t="s">
        <v>40</v>
      </c>
      <c r="C2" s="53"/>
      <c r="D2" s="133">
        <f>' Budget Proposal'!E11</f>
        <v>0</v>
      </c>
      <c r="E2" s="52"/>
      <c r="F2" s="134">
        <f>' Budget Proposal'!D11</f>
        <v>0</v>
      </c>
    </row>
    <row r="3" spans="1:7" x14ac:dyDescent="0.2">
      <c r="A3" s="51"/>
      <c r="B3" s="50" t="s">
        <v>39</v>
      </c>
      <c r="C3" s="49" t="s">
        <v>39</v>
      </c>
      <c r="D3" s="48"/>
      <c r="E3" s="47"/>
      <c r="F3" s="46"/>
    </row>
    <row r="4" spans="1:7" ht="86" thickBot="1" x14ac:dyDescent="0.25">
      <c r="A4" s="38"/>
      <c r="B4" s="22" t="s">
        <v>38</v>
      </c>
      <c r="C4" s="45" t="s">
        <v>43</v>
      </c>
      <c r="D4" s="44" t="s">
        <v>47</v>
      </c>
      <c r="E4" s="44" t="s">
        <v>48</v>
      </c>
      <c r="F4" s="43" t="s">
        <v>49</v>
      </c>
    </row>
    <row r="5" spans="1:7" x14ac:dyDescent="0.2">
      <c r="A5" s="42" t="s">
        <v>42</v>
      </c>
      <c r="B5" s="41">
        <f>4.2*1.21</f>
        <v>5.0819999999999999</v>
      </c>
      <c r="C5" s="40"/>
      <c r="D5" s="39"/>
      <c r="E5" s="39"/>
      <c r="F5" s="20"/>
    </row>
    <row r="6" spans="1:7" x14ac:dyDescent="0.2">
      <c r="A6" s="38"/>
      <c r="B6" s="27"/>
      <c r="C6" s="22"/>
      <c r="D6" s="21"/>
      <c r="E6" s="21"/>
      <c r="F6" s="20"/>
    </row>
    <row r="7" spans="1:7" x14ac:dyDescent="0.2">
      <c r="A7" s="28" t="s">
        <v>43</v>
      </c>
      <c r="B7" s="27"/>
      <c r="C7" s="22"/>
      <c r="D7" s="21"/>
      <c r="E7" s="21"/>
      <c r="F7" s="20"/>
    </row>
    <row r="8" spans="1:7" x14ac:dyDescent="0.2">
      <c r="A8" s="38" t="s">
        <v>37</v>
      </c>
      <c r="B8" s="23">
        <f>1.85*1.21</f>
        <v>2.2385000000000002</v>
      </c>
      <c r="C8" s="37">
        <f>B8</f>
        <v>2.2385000000000002</v>
      </c>
      <c r="D8" s="36">
        <f>C8+B5</f>
        <v>7.3205</v>
      </c>
      <c r="E8" s="35">
        <f>D8+D2</f>
        <v>7.3205</v>
      </c>
      <c r="F8" s="29">
        <f>F2*D8</f>
        <v>0</v>
      </c>
    </row>
    <row r="9" spans="1:7" x14ac:dyDescent="0.2">
      <c r="A9" s="38" t="s">
        <v>44</v>
      </c>
      <c r="B9" s="27" t="s">
        <v>35</v>
      </c>
      <c r="C9" s="37">
        <f>((1.5+(3.9%*D2))*1.21)</f>
        <v>1.8149999999999999</v>
      </c>
      <c r="D9" s="36">
        <f>C9+B5</f>
        <v>6.8970000000000002</v>
      </c>
      <c r="E9" s="35">
        <f>D9+D2</f>
        <v>6.8970000000000002</v>
      </c>
      <c r="F9" s="29">
        <f>F2*D9</f>
        <v>0</v>
      </c>
    </row>
    <row r="10" spans="1:7" x14ac:dyDescent="0.2">
      <c r="A10" s="38" t="s">
        <v>36</v>
      </c>
      <c r="B10" s="27" t="s">
        <v>35</v>
      </c>
      <c r="C10" s="37">
        <f>((1.5+(3.9%*D2))*1.21)</f>
        <v>1.8149999999999999</v>
      </c>
      <c r="D10" s="36">
        <f>C10+B5</f>
        <v>6.8970000000000002</v>
      </c>
      <c r="E10" s="35">
        <f>D10+D2</f>
        <v>6.8970000000000002</v>
      </c>
      <c r="F10" s="29">
        <f>F2*D10</f>
        <v>0</v>
      </c>
    </row>
    <row r="11" spans="1:7" x14ac:dyDescent="0.2">
      <c r="A11" s="38" t="s">
        <v>45</v>
      </c>
      <c r="B11" s="27" t="s">
        <v>34</v>
      </c>
      <c r="C11" s="37">
        <f>((1.5+(3%*D2))*1.21)</f>
        <v>1.8149999999999999</v>
      </c>
      <c r="D11" s="36">
        <f>C11+B5</f>
        <v>6.8970000000000002</v>
      </c>
      <c r="E11" s="35">
        <f>D11+D2</f>
        <v>6.8970000000000002</v>
      </c>
      <c r="F11" s="29">
        <f>F2*D11</f>
        <v>0</v>
      </c>
    </row>
    <row r="12" spans="1:7" ht="17" thickBot="1" x14ac:dyDescent="0.25">
      <c r="A12" s="34" t="s">
        <v>46</v>
      </c>
      <c r="B12" s="33" t="s">
        <v>34</v>
      </c>
      <c r="C12" s="32">
        <f>((1.5+(3%*D2))*1.21)</f>
        <v>1.8149999999999999</v>
      </c>
      <c r="D12" s="31">
        <f>C12+B5</f>
        <v>6.8970000000000002</v>
      </c>
      <c r="E12" s="30">
        <f>D12+D2</f>
        <v>6.8970000000000002</v>
      </c>
      <c r="F12" s="29">
        <f>F2*D12</f>
        <v>0</v>
      </c>
    </row>
    <row r="13" spans="1:7" ht="17" x14ac:dyDescent="0.2">
      <c r="A13" s="28" t="s">
        <v>33</v>
      </c>
      <c r="B13" s="27"/>
      <c r="C13" s="22"/>
      <c r="D13" s="21"/>
      <c r="E13" s="26"/>
      <c r="F13" s="135" t="s">
        <v>50</v>
      </c>
      <c r="G13" s="11"/>
    </row>
    <row r="14" spans="1:7" x14ac:dyDescent="0.2">
      <c r="A14" s="24" t="s">
        <v>32</v>
      </c>
      <c r="B14" s="23">
        <f>5*1.21</f>
        <v>6.05</v>
      </c>
      <c r="C14" s="22"/>
      <c r="D14" s="21"/>
      <c r="E14" s="21"/>
      <c r="F14" s="136">
        <f>(F8+F9+F10+F11+F12)/5</f>
        <v>0</v>
      </c>
      <c r="G14" t="s">
        <v>76</v>
      </c>
    </row>
    <row r="15" spans="1:7" x14ac:dyDescent="0.2">
      <c r="A15" s="25" t="s">
        <v>31</v>
      </c>
      <c r="B15" s="23">
        <f>5*1.21</f>
        <v>6.05</v>
      </c>
      <c r="C15" s="22"/>
      <c r="D15" s="21"/>
      <c r="E15" s="21"/>
      <c r="F15" s="20"/>
    </row>
    <row r="16" spans="1:7" x14ac:dyDescent="0.2">
      <c r="A16" s="24" t="s">
        <v>30</v>
      </c>
      <c r="B16" s="23">
        <f>5*1.21</f>
        <v>6.05</v>
      </c>
      <c r="C16" s="22"/>
      <c r="D16" s="21"/>
      <c r="E16" s="21"/>
      <c r="F16" s="20"/>
    </row>
    <row r="17" spans="1:6" ht="17" thickBot="1" x14ac:dyDescent="0.25">
      <c r="A17" s="19" t="s">
        <v>29</v>
      </c>
      <c r="B17" s="18">
        <f>5*1.21</f>
        <v>6.05</v>
      </c>
      <c r="C17" s="17"/>
      <c r="D17" s="16"/>
      <c r="E17" s="16"/>
      <c r="F17" s="15"/>
    </row>
    <row r="18" spans="1:6" ht="17" thickTop="1" x14ac:dyDescent="0.2"/>
  </sheetData>
  <pageMargins left="0.75" right="0.75" top="1" bottom="1" header="0.5" footer="0.5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18CB7-B5CC-6445-A32E-3D4BD4A6AF1C}">
  <dimension ref="A1:G18"/>
  <sheetViews>
    <sheetView workbookViewId="0">
      <selection activeCell="A2" sqref="A2"/>
    </sheetView>
  </sheetViews>
  <sheetFormatPr baseColWidth="10" defaultRowHeight="16" x14ac:dyDescent="0.2"/>
  <cols>
    <col min="1" max="1" width="30.5" customWidth="1"/>
    <col min="2" max="2" width="17.1640625" customWidth="1"/>
    <col min="3" max="3" width="10" customWidth="1"/>
    <col min="4" max="5" width="10.83203125" customWidth="1"/>
    <col min="6" max="6" width="13.1640625" customWidth="1"/>
    <col min="7" max="7" width="13.83203125" customWidth="1"/>
  </cols>
  <sheetData>
    <row r="1" spans="1:7" ht="18" thickTop="1" x14ac:dyDescent="0.2">
      <c r="A1" s="60"/>
      <c r="B1" s="59"/>
      <c r="C1" s="58"/>
      <c r="D1" s="57" t="s">
        <v>26</v>
      </c>
      <c r="E1" s="56"/>
      <c r="F1" s="55" t="s">
        <v>41</v>
      </c>
    </row>
    <row r="2" spans="1:7" ht="17" thickBot="1" x14ac:dyDescent="0.25">
      <c r="A2" s="132" t="s">
        <v>75</v>
      </c>
      <c r="B2" s="54" t="s">
        <v>40</v>
      </c>
      <c r="C2" s="53"/>
      <c r="D2" s="133">
        <f>' Budget Proposal'!E12</f>
        <v>0</v>
      </c>
      <c r="E2" s="52"/>
      <c r="F2" s="134">
        <f>' Budget Proposal'!D12</f>
        <v>0</v>
      </c>
    </row>
    <row r="3" spans="1:7" x14ac:dyDescent="0.2">
      <c r="A3" s="51"/>
      <c r="B3" s="50" t="s">
        <v>39</v>
      </c>
      <c r="C3" s="49" t="s">
        <v>39</v>
      </c>
      <c r="D3" s="48"/>
      <c r="E3" s="47"/>
      <c r="F3" s="46"/>
    </row>
    <row r="4" spans="1:7" ht="86" thickBot="1" x14ac:dyDescent="0.25">
      <c r="A4" s="38"/>
      <c r="B4" s="22" t="s">
        <v>38</v>
      </c>
      <c r="C4" s="45" t="s">
        <v>43</v>
      </c>
      <c r="D4" s="44" t="s">
        <v>47</v>
      </c>
      <c r="E4" s="44" t="s">
        <v>48</v>
      </c>
      <c r="F4" s="43" t="s">
        <v>49</v>
      </c>
    </row>
    <row r="5" spans="1:7" x14ac:dyDescent="0.2">
      <c r="A5" s="42" t="s">
        <v>42</v>
      </c>
      <c r="B5" s="41">
        <f>4.2*1.21</f>
        <v>5.0819999999999999</v>
      </c>
      <c r="C5" s="40"/>
      <c r="D5" s="39"/>
      <c r="E5" s="39"/>
      <c r="F5" s="20"/>
    </row>
    <row r="6" spans="1:7" x14ac:dyDescent="0.2">
      <c r="A6" s="38"/>
      <c r="B6" s="27"/>
      <c r="C6" s="22"/>
      <c r="D6" s="21"/>
      <c r="E6" s="21"/>
      <c r="F6" s="20"/>
    </row>
    <row r="7" spans="1:7" x14ac:dyDescent="0.2">
      <c r="A7" s="28" t="s">
        <v>43</v>
      </c>
      <c r="B7" s="27"/>
      <c r="C7" s="22"/>
      <c r="D7" s="21"/>
      <c r="E7" s="21"/>
      <c r="F7" s="20"/>
    </row>
    <row r="8" spans="1:7" x14ac:dyDescent="0.2">
      <c r="A8" s="38" t="s">
        <v>37</v>
      </c>
      <c r="B8" s="23">
        <f>1.85*1.21</f>
        <v>2.2385000000000002</v>
      </c>
      <c r="C8" s="37">
        <f>B8</f>
        <v>2.2385000000000002</v>
      </c>
      <c r="D8" s="36">
        <f>C8+B5</f>
        <v>7.3205</v>
      </c>
      <c r="E8" s="35">
        <f>D8+D2</f>
        <v>7.3205</v>
      </c>
      <c r="F8" s="29">
        <f>F2*D8</f>
        <v>0</v>
      </c>
    </row>
    <row r="9" spans="1:7" x14ac:dyDescent="0.2">
      <c r="A9" s="38" t="s">
        <v>44</v>
      </c>
      <c r="B9" s="27" t="s">
        <v>35</v>
      </c>
      <c r="C9" s="37">
        <f>((1.5+(3.9%*D2))*1.21)</f>
        <v>1.8149999999999999</v>
      </c>
      <c r="D9" s="36">
        <f>C9+B5</f>
        <v>6.8970000000000002</v>
      </c>
      <c r="E9" s="35">
        <f>D9+D2</f>
        <v>6.8970000000000002</v>
      </c>
      <c r="F9" s="29">
        <f>F2*D9</f>
        <v>0</v>
      </c>
    </row>
    <row r="10" spans="1:7" x14ac:dyDescent="0.2">
      <c r="A10" s="38" t="s">
        <v>36</v>
      </c>
      <c r="B10" s="27" t="s">
        <v>35</v>
      </c>
      <c r="C10" s="37">
        <f>((1.5+(3.9%*D2))*1.21)</f>
        <v>1.8149999999999999</v>
      </c>
      <c r="D10" s="36">
        <f>C10+B5</f>
        <v>6.8970000000000002</v>
      </c>
      <c r="E10" s="35">
        <f>D10+D2</f>
        <v>6.8970000000000002</v>
      </c>
      <c r="F10" s="29">
        <f>F2*D10</f>
        <v>0</v>
      </c>
    </row>
    <row r="11" spans="1:7" x14ac:dyDescent="0.2">
      <c r="A11" s="38" t="s">
        <v>45</v>
      </c>
      <c r="B11" s="27" t="s">
        <v>34</v>
      </c>
      <c r="C11" s="37">
        <f>((1.5+(3%*D2))*1.21)</f>
        <v>1.8149999999999999</v>
      </c>
      <c r="D11" s="36">
        <f>C11+B5</f>
        <v>6.8970000000000002</v>
      </c>
      <c r="E11" s="35">
        <f>D11+D2</f>
        <v>6.8970000000000002</v>
      </c>
      <c r="F11" s="29">
        <f>F2*D11</f>
        <v>0</v>
      </c>
    </row>
    <row r="12" spans="1:7" ht="17" thickBot="1" x14ac:dyDescent="0.25">
      <c r="A12" s="34" t="s">
        <v>46</v>
      </c>
      <c r="B12" s="33" t="s">
        <v>34</v>
      </c>
      <c r="C12" s="32">
        <f>((1.5+(3%*D2))*1.21)</f>
        <v>1.8149999999999999</v>
      </c>
      <c r="D12" s="31">
        <f>C12+B5</f>
        <v>6.8970000000000002</v>
      </c>
      <c r="E12" s="30">
        <f>D12+D2</f>
        <v>6.8970000000000002</v>
      </c>
      <c r="F12" s="29">
        <f>F2*D12</f>
        <v>0</v>
      </c>
    </row>
    <row r="13" spans="1:7" ht="17" x14ac:dyDescent="0.2">
      <c r="A13" s="28" t="s">
        <v>33</v>
      </c>
      <c r="B13" s="27"/>
      <c r="C13" s="22"/>
      <c r="D13" s="21"/>
      <c r="E13" s="26"/>
      <c r="F13" s="135" t="s">
        <v>50</v>
      </c>
      <c r="G13" s="11"/>
    </row>
    <row r="14" spans="1:7" x14ac:dyDescent="0.2">
      <c r="A14" s="24" t="s">
        <v>32</v>
      </c>
      <c r="B14" s="23">
        <f>5*1.21</f>
        <v>6.05</v>
      </c>
      <c r="C14" s="22"/>
      <c r="D14" s="21"/>
      <c r="E14" s="21"/>
      <c r="F14" s="136">
        <f>(F8+F9+F10+F11+F12)/5</f>
        <v>0</v>
      </c>
      <c r="G14" s="138" t="s">
        <v>76</v>
      </c>
    </row>
    <row r="15" spans="1:7" x14ac:dyDescent="0.2">
      <c r="A15" s="25" t="s">
        <v>31</v>
      </c>
      <c r="B15" s="23">
        <f>5*1.21</f>
        <v>6.05</v>
      </c>
      <c r="C15" s="22"/>
      <c r="D15" s="21"/>
      <c r="E15" s="21"/>
      <c r="F15" s="20"/>
    </row>
    <row r="16" spans="1:7" x14ac:dyDescent="0.2">
      <c r="A16" s="24" t="s">
        <v>30</v>
      </c>
      <c r="B16" s="23">
        <f>5*1.21</f>
        <v>6.05</v>
      </c>
      <c r="C16" s="22"/>
      <c r="D16" s="21"/>
      <c r="E16" s="21"/>
      <c r="F16" s="20"/>
    </row>
    <row r="17" spans="1:6" ht="17" thickBot="1" x14ac:dyDescent="0.25">
      <c r="A17" s="19" t="s">
        <v>29</v>
      </c>
      <c r="B17" s="18">
        <f>5*1.21</f>
        <v>6.05</v>
      </c>
      <c r="C17" s="17"/>
      <c r="D17" s="16"/>
      <c r="E17" s="16"/>
      <c r="F17" s="15"/>
    </row>
    <row r="18" spans="1:6" ht="17" thickTop="1" x14ac:dyDescent="0.2"/>
  </sheetData>
  <pageMargins left="0.75" right="0.75" top="1" bottom="1" header="0.5" footer="0.5"/>
  <pageSetup paperSize="9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F1FA6-AD89-6D43-A08B-6E84E2558259}">
  <dimension ref="A1:G18"/>
  <sheetViews>
    <sheetView workbookViewId="0">
      <selection activeCell="G14" sqref="G14"/>
    </sheetView>
  </sheetViews>
  <sheetFormatPr baseColWidth="10" defaultRowHeight="16" x14ac:dyDescent="0.2"/>
  <cols>
    <col min="1" max="1" width="30.5" customWidth="1"/>
    <col min="2" max="2" width="17.1640625" customWidth="1"/>
    <col min="3" max="3" width="10" customWidth="1"/>
    <col min="4" max="5" width="10.83203125" customWidth="1"/>
    <col min="6" max="6" width="13.1640625" customWidth="1"/>
    <col min="7" max="7" width="13.83203125" customWidth="1"/>
  </cols>
  <sheetData>
    <row r="1" spans="1:7" ht="18" thickTop="1" x14ac:dyDescent="0.2">
      <c r="A1" s="60"/>
      <c r="B1" s="59"/>
      <c r="C1" s="58"/>
      <c r="D1" s="57" t="s">
        <v>26</v>
      </c>
      <c r="E1" s="56"/>
      <c r="F1" s="55" t="s">
        <v>41</v>
      </c>
    </row>
    <row r="2" spans="1:7" ht="17" thickBot="1" x14ac:dyDescent="0.25">
      <c r="A2" s="132" t="s">
        <v>75</v>
      </c>
      <c r="B2" s="54" t="s">
        <v>40</v>
      </c>
      <c r="C2" s="53"/>
      <c r="D2" s="133">
        <f>' Budget Proposal'!E13</f>
        <v>0</v>
      </c>
      <c r="E2" s="52"/>
      <c r="F2" s="134">
        <f>' Budget Proposal'!D13</f>
        <v>0</v>
      </c>
    </row>
    <row r="3" spans="1:7" x14ac:dyDescent="0.2">
      <c r="A3" s="51"/>
      <c r="B3" s="50" t="s">
        <v>39</v>
      </c>
      <c r="C3" s="49" t="s">
        <v>39</v>
      </c>
      <c r="D3" s="48"/>
      <c r="E3" s="47"/>
      <c r="F3" s="46"/>
    </row>
    <row r="4" spans="1:7" ht="86" thickBot="1" x14ac:dyDescent="0.25">
      <c r="A4" s="38"/>
      <c r="B4" s="22" t="s">
        <v>38</v>
      </c>
      <c r="C4" s="45" t="s">
        <v>43</v>
      </c>
      <c r="D4" s="44" t="s">
        <v>47</v>
      </c>
      <c r="E4" s="44" t="s">
        <v>48</v>
      </c>
      <c r="F4" s="43" t="s">
        <v>49</v>
      </c>
    </row>
    <row r="5" spans="1:7" x14ac:dyDescent="0.2">
      <c r="A5" s="42" t="s">
        <v>42</v>
      </c>
      <c r="B5" s="41">
        <f>4.2*1.21</f>
        <v>5.0819999999999999</v>
      </c>
      <c r="C5" s="40"/>
      <c r="D5" s="39"/>
      <c r="E5" s="39"/>
      <c r="F5" s="20"/>
    </row>
    <row r="6" spans="1:7" x14ac:dyDescent="0.2">
      <c r="A6" s="38"/>
      <c r="B6" s="27"/>
      <c r="C6" s="22"/>
      <c r="D6" s="21"/>
      <c r="E6" s="21"/>
      <c r="F6" s="20"/>
    </row>
    <row r="7" spans="1:7" x14ac:dyDescent="0.2">
      <c r="A7" s="28" t="s">
        <v>43</v>
      </c>
      <c r="B7" s="27"/>
      <c r="C7" s="22"/>
      <c r="D7" s="21"/>
      <c r="E7" s="21"/>
      <c r="F7" s="20"/>
    </row>
    <row r="8" spans="1:7" x14ac:dyDescent="0.2">
      <c r="A8" s="38" t="s">
        <v>37</v>
      </c>
      <c r="B8" s="23">
        <f>1.85*1.21</f>
        <v>2.2385000000000002</v>
      </c>
      <c r="C8" s="37">
        <f>B8</f>
        <v>2.2385000000000002</v>
      </c>
      <c r="D8" s="36">
        <f>C8+B5</f>
        <v>7.3205</v>
      </c>
      <c r="E8" s="35">
        <f>D8+D2</f>
        <v>7.3205</v>
      </c>
      <c r="F8" s="29">
        <f>F2*D8</f>
        <v>0</v>
      </c>
    </row>
    <row r="9" spans="1:7" x14ac:dyDescent="0.2">
      <c r="A9" s="38" t="s">
        <v>44</v>
      </c>
      <c r="B9" s="27" t="s">
        <v>35</v>
      </c>
      <c r="C9" s="37">
        <f>((1.5+(3.9%*D2))*1.21)</f>
        <v>1.8149999999999999</v>
      </c>
      <c r="D9" s="36">
        <f>C9+B5</f>
        <v>6.8970000000000002</v>
      </c>
      <c r="E9" s="35">
        <f>D9+D2</f>
        <v>6.8970000000000002</v>
      </c>
      <c r="F9" s="29">
        <f>F2*D9</f>
        <v>0</v>
      </c>
    </row>
    <row r="10" spans="1:7" x14ac:dyDescent="0.2">
      <c r="A10" s="38" t="s">
        <v>36</v>
      </c>
      <c r="B10" s="27" t="s">
        <v>35</v>
      </c>
      <c r="C10" s="37">
        <f>((1.5+(3.9%*D2))*1.21)</f>
        <v>1.8149999999999999</v>
      </c>
      <c r="D10" s="36">
        <f>C10+B5</f>
        <v>6.8970000000000002</v>
      </c>
      <c r="E10" s="35">
        <f>D10+D2</f>
        <v>6.8970000000000002</v>
      </c>
      <c r="F10" s="29">
        <f>F2*D10</f>
        <v>0</v>
      </c>
    </row>
    <row r="11" spans="1:7" x14ac:dyDescent="0.2">
      <c r="A11" s="38" t="s">
        <v>45</v>
      </c>
      <c r="B11" s="27" t="s">
        <v>34</v>
      </c>
      <c r="C11" s="37">
        <f>((1.5+(3%*D2))*1.21)</f>
        <v>1.8149999999999999</v>
      </c>
      <c r="D11" s="36">
        <f>C11+B5</f>
        <v>6.8970000000000002</v>
      </c>
      <c r="E11" s="35">
        <f>D11+D2</f>
        <v>6.8970000000000002</v>
      </c>
      <c r="F11" s="29">
        <f>F2*D11</f>
        <v>0</v>
      </c>
    </row>
    <row r="12" spans="1:7" ht="17" thickBot="1" x14ac:dyDescent="0.25">
      <c r="A12" s="34" t="s">
        <v>46</v>
      </c>
      <c r="B12" s="33" t="s">
        <v>34</v>
      </c>
      <c r="C12" s="32">
        <f>((1.5+(3%*D2))*1.21)</f>
        <v>1.8149999999999999</v>
      </c>
      <c r="D12" s="31">
        <f>C12+B5</f>
        <v>6.8970000000000002</v>
      </c>
      <c r="E12" s="30">
        <f>D12+D2</f>
        <v>6.8970000000000002</v>
      </c>
      <c r="F12" s="29">
        <f>F2*D12</f>
        <v>0</v>
      </c>
    </row>
    <row r="13" spans="1:7" ht="17" x14ac:dyDescent="0.2">
      <c r="A13" s="28" t="s">
        <v>33</v>
      </c>
      <c r="B13" s="27"/>
      <c r="C13" s="22"/>
      <c r="D13" s="21"/>
      <c r="E13" s="26"/>
      <c r="F13" s="135" t="s">
        <v>50</v>
      </c>
      <c r="G13" s="11"/>
    </row>
    <row r="14" spans="1:7" x14ac:dyDescent="0.2">
      <c r="A14" s="24" t="s">
        <v>32</v>
      </c>
      <c r="B14" s="23">
        <f>5*1.21</f>
        <v>6.05</v>
      </c>
      <c r="C14" s="22"/>
      <c r="D14" s="21"/>
      <c r="E14" s="21"/>
      <c r="F14" s="136">
        <f>(F8+F9+F10+F11+F12)/5</f>
        <v>0</v>
      </c>
      <c r="G14" s="137" t="s">
        <v>76</v>
      </c>
    </row>
    <row r="15" spans="1:7" x14ac:dyDescent="0.2">
      <c r="A15" s="25" t="s">
        <v>31</v>
      </c>
      <c r="B15" s="23">
        <f>5*1.21</f>
        <v>6.05</v>
      </c>
      <c r="C15" s="22"/>
      <c r="D15" s="21"/>
      <c r="E15" s="21"/>
      <c r="F15" s="20"/>
    </row>
    <row r="16" spans="1:7" x14ac:dyDescent="0.2">
      <c r="A16" s="24" t="s">
        <v>30</v>
      </c>
      <c r="B16" s="23">
        <f>5*1.21</f>
        <v>6.05</v>
      </c>
      <c r="C16" s="22"/>
      <c r="D16" s="21"/>
      <c r="E16" s="21"/>
      <c r="F16" s="20"/>
    </row>
    <row r="17" spans="1:6" ht="17" thickBot="1" x14ac:dyDescent="0.25">
      <c r="A17" s="19" t="s">
        <v>29</v>
      </c>
      <c r="B17" s="18">
        <f>5*1.21</f>
        <v>6.05</v>
      </c>
      <c r="C17" s="17"/>
      <c r="D17" s="16"/>
      <c r="E17" s="16"/>
      <c r="F17" s="15"/>
    </row>
    <row r="18" spans="1:6" ht="17" thickTop="1" x14ac:dyDescent="0.2"/>
  </sheetData>
  <pageMargins left="0.75" right="0.75" top="1" bottom="1" header="0.5" footer="0.5"/>
  <pageSetup paperSize="9"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61C25-B24F-D348-A5BA-D8A37268B667}">
  <dimension ref="A1:G18"/>
  <sheetViews>
    <sheetView workbookViewId="0">
      <selection activeCell="G14" sqref="G14"/>
    </sheetView>
  </sheetViews>
  <sheetFormatPr baseColWidth="10" defaultRowHeight="16" x14ac:dyDescent="0.2"/>
  <cols>
    <col min="1" max="1" width="30.5" customWidth="1"/>
    <col min="2" max="2" width="17.1640625" customWidth="1"/>
    <col min="3" max="3" width="10" customWidth="1"/>
    <col min="4" max="5" width="10.83203125" customWidth="1"/>
    <col min="6" max="6" width="13.1640625" customWidth="1"/>
    <col min="7" max="7" width="13.83203125" customWidth="1"/>
  </cols>
  <sheetData>
    <row r="1" spans="1:7" ht="18" thickTop="1" x14ac:dyDescent="0.2">
      <c r="A1" s="60"/>
      <c r="B1" s="59"/>
      <c r="C1" s="58"/>
      <c r="D1" s="57" t="s">
        <v>26</v>
      </c>
      <c r="E1" s="56"/>
      <c r="F1" s="55" t="s">
        <v>41</v>
      </c>
    </row>
    <row r="2" spans="1:7" ht="17" thickBot="1" x14ac:dyDescent="0.25">
      <c r="A2" s="132" t="s">
        <v>75</v>
      </c>
      <c r="B2" s="54" t="s">
        <v>40</v>
      </c>
      <c r="C2" s="53"/>
      <c r="D2" s="133">
        <f>' Budget Proposal'!E14</f>
        <v>0</v>
      </c>
      <c r="E2" s="52"/>
      <c r="F2" s="134">
        <f>' Budget Proposal'!D14</f>
        <v>0</v>
      </c>
    </row>
    <row r="3" spans="1:7" x14ac:dyDescent="0.2">
      <c r="A3" s="51"/>
      <c r="B3" s="50" t="s">
        <v>39</v>
      </c>
      <c r="C3" s="49" t="s">
        <v>39</v>
      </c>
      <c r="D3" s="48"/>
      <c r="E3" s="47"/>
      <c r="F3" s="46"/>
    </row>
    <row r="4" spans="1:7" ht="86" thickBot="1" x14ac:dyDescent="0.25">
      <c r="A4" s="38"/>
      <c r="B4" s="22" t="s">
        <v>38</v>
      </c>
      <c r="C4" s="45" t="s">
        <v>43</v>
      </c>
      <c r="D4" s="44" t="s">
        <v>47</v>
      </c>
      <c r="E4" s="44" t="s">
        <v>48</v>
      </c>
      <c r="F4" s="43" t="s">
        <v>49</v>
      </c>
    </row>
    <row r="5" spans="1:7" x14ac:dyDescent="0.2">
      <c r="A5" s="42" t="s">
        <v>42</v>
      </c>
      <c r="B5" s="41">
        <f>4.2*1.21</f>
        <v>5.0819999999999999</v>
      </c>
      <c r="C5" s="40"/>
      <c r="D5" s="39"/>
      <c r="E5" s="39"/>
      <c r="F5" s="20"/>
    </row>
    <row r="6" spans="1:7" x14ac:dyDescent="0.2">
      <c r="A6" s="38"/>
      <c r="B6" s="27"/>
      <c r="C6" s="22"/>
      <c r="D6" s="21"/>
      <c r="E6" s="21"/>
      <c r="F6" s="20"/>
    </row>
    <row r="7" spans="1:7" x14ac:dyDescent="0.2">
      <c r="A7" s="28" t="s">
        <v>43</v>
      </c>
      <c r="B7" s="27"/>
      <c r="C7" s="22"/>
      <c r="D7" s="21"/>
      <c r="E7" s="21"/>
      <c r="F7" s="20"/>
    </row>
    <row r="8" spans="1:7" x14ac:dyDescent="0.2">
      <c r="A8" s="38" t="s">
        <v>37</v>
      </c>
      <c r="B8" s="23">
        <f>1.85*1.21</f>
        <v>2.2385000000000002</v>
      </c>
      <c r="C8" s="37">
        <f>B8</f>
        <v>2.2385000000000002</v>
      </c>
      <c r="D8" s="36">
        <f>C8+B5</f>
        <v>7.3205</v>
      </c>
      <c r="E8" s="35">
        <f>D8+D2</f>
        <v>7.3205</v>
      </c>
      <c r="F8" s="29">
        <f>F2*D8</f>
        <v>0</v>
      </c>
    </row>
    <row r="9" spans="1:7" x14ac:dyDescent="0.2">
      <c r="A9" s="38" t="s">
        <v>44</v>
      </c>
      <c r="B9" s="27" t="s">
        <v>35</v>
      </c>
      <c r="C9" s="37">
        <f>((1.5+(3.9%*D2))*1.21)</f>
        <v>1.8149999999999999</v>
      </c>
      <c r="D9" s="36">
        <f>C9+B5</f>
        <v>6.8970000000000002</v>
      </c>
      <c r="E9" s="35">
        <f>D9+D2</f>
        <v>6.8970000000000002</v>
      </c>
      <c r="F9" s="29">
        <f>F2*D9</f>
        <v>0</v>
      </c>
    </row>
    <row r="10" spans="1:7" x14ac:dyDescent="0.2">
      <c r="A10" s="38" t="s">
        <v>36</v>
      </c>
      <c r="B10" s="27" t="s">
        <v>35</v>
      </c>
      <c r="C10" s="37">
        <f>((1.5+(3.9%*D2))*1.21)</f>
        <v>1.8149999999999999</v>
      </c>
      <c r="D10" s="36">
        <f>C10+B5</f>
        <v>6.8970000000000002</v>
      </c>
      <c r="E10" s="35">
        <f>D10+D2</f>
        <v>6.8970000000000002</v>
      </c>
      <c r="F10" s="29">
        <f>F2*D10</f>
        <v>0</v>
      </c>
    </row>
    <row r="11" spans="1:7" x14ac:dyDescent="0.2">
      <c r="A11" s="38" t="s">
        <v>45</v>
      </c>
      <c r="B11" s="27" t="s">
        <v>34</v>
      </c>
      <c r="C11" s="37">
        <f>((1.5+(3%*D2))*1.21)</f>
        <v>1.8149999999999999</v>
      </c>
      <c r="D11" s="36">
        <f>C11+B5</f>
        <v>6.8970000000000002</v>
      </c>
      <c r="E11" s="35">
        <f>D11+D2</f>
        <v>6.8970000000000002</v>
      </c>
      <c r="F11" s="29">
        <f>F2*D11</f>
        <v>0</v>
      </c>
    </row>
    <row r="12" spans="1:7" ht="17" thickBot="1" x14ac:dyDescent="0.25">
      <c r="A12" s="34" t="s">
        <v>46</v>
      </c>
      <c r="B12" s="33" t="s">
        <v>34</v>
      </c>
      <c r="C12" s="32">
        <f>((1.5+(3%*D2))*1.21)</f>
        <v>1.8149999999999999</v>
      </c>
      <c r="D12" s="31">
        <f>C12+B5</f>
        <v>6.8970000000000002</v>
      </c>
      <c r="E12" s="30">
        <f>D12+D2</f>
        <v>6.8970000000000002</v>
      </c>
      <c r="F12" s="29">
        <f>F2*D12</f>
        <v>0</v>
      </c>
    </row>
    <row r="13" spans="1:7" ht="17" x14ac:dyDescent="0.2">
      <c r="A13" s="28" t="s">
        <v>33</v>
      </c>
      <c r="B13" s="27"/>
      <c r="C13" s="22"/>
      <c r="D13" s="21"/>
      <c r="E13" s="26"/>
      <c r="F13" s="135" t="s">
        <v>50</v>
      </c>
      <c r="G13" s="11"/>
    </row>
    <row r="14" spans="1:7" x14ac:dyDescent="0.2">
      <c r="A14" s="24" t="s">
        <v>32</v>
      </c>
      <c r="B14" s="23">
        <f>5*1.21</f>
        <v>6.05</v>
      </c>
      <c r="C14" s="22"/>
      <c r="D14" s="21"/>
      <c r="E14" s="21"/>
      <c r="F14" s="136">
        <f>(F8+F9+F10+F11+F12)/5</f>
        <v>0</v>
      </c>
      <c r="G14" s="137" t="s">
        <v>76</v>
      </c>
    </row>
    <row r="15" spans="1:7" x14ac:dyDescent="0.2">
      <c r="A15" s="25" t="s">
        <v>31</v>
      </c>
      <c r="B15" s="23">
        <f>5*1.21</f>
        <v>6.05</v>
      </c>
      <c r="C15" s="22"/>
      <c r="D15" s="21"/>
      <c r="E15" s="21"/>
      <c r="F15" s="20"/>
    </row>
    <row r="16" spans="1:7" x14ac:dyDescent="0.2">
      <c r="A16" s="24" t="s">
        <v>30</v>
      </c>
      <c r="B16" s="23">
        <f>5*1.21</f>
        <v>6.05</v>
      </c>
      <c r="C16" s="22"/>
      <c r="D16" s="21"/>
      <c r="E16" s="21"/>
      <c r="F16" s="20"/>
    </row>
    <row r="17" spans="1:6" ht="17" thickBot="1" x14ac:dyDescent="0.25">
      <c r="A17" s="19" t="s">
        <v>29</v>
      </c>
      <c r="B17" s="18">
        <f>5*1.21</f>
        <v>6.05</v>
      </c>
      <c r="C17" s="17"/>
      <c r="D17" s="16"/>
      <c r="E17" s="16"/>
      <c r="F17" s="15"/>
    </row>
    <row r="18" spans="1:6" ht="17" thickTop="1" x14ac:dyDescent="0.2"/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 Budget Proposal</vt:lpstr>
      <vt:lpstr>Costs PhD member</vt:lpstr>
      <vt:lpstr>Costs PhD nonmember</vt:lpstr>
      <vt:lpstr>Costs senior member </vt:lpstr>
      <vt:lpstr>Costs senior nonmember</vt:lpstr>
      <vt:lpstr>Costs ReMa member</vt:lpstr>
      <vt:lpstr>Costs ReMa nonmember</vt:lpstr>
    </vt:vector>
  </TitlesOfParts>
  <Company>Fenanda Jacobs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Fenanda Jacobs</dc:creator>
  <cp:lastModifiedBy>Microsoft Office User</cp:lastModifiedBy>
  <dcterms:created xsi:type="dcterms:W3CDTF">2019-10-24T09:36:43Z</dcterms:created>
  <dcterms:modified xsi:type="dcterms:W3CDTF">2020-06-17T11:31:39Z</dcterms:modified>
</cp:coreProperties>
</file>